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mua Data Penelitian S2\LAPORAN HASIL PENELITIAN S2\Excel Laporan Tesis\Data Excel dipakai__Edit Pengeluaran\FIXX\"/>
    </mc:Choice>
  </mc:AlternateContent>
  <bookViews>
    <workbookView xWindow="0" yWindow="0" windowWidth="19140" windowHeight="717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C46" i="1"/>
  <c r="C35" i="1"/>
  <c r="B35" i="1"/>
  <c r="D35" i="1" s="1"/>
  <c r="C34" i="1"/>
  <c r="B34" i="1"/>
  <c r="C33" i="1"/>
  <c r="B33" i="1"/>
  <c r="D33" i="1" s="1"/>
  <c r="C32" i="1"/>
  <c r="B32" i="1"/>
  <c r="C31" i="1"/>
  <c r="B31" i="1"/>
  <c r="D31" i="1" s="1"/>
  <c r="C30" i="1"/>
  <c r="B30" i="1"/>
  <c r="C29" i="1"/>
  <c r="B29" i="1"/>
  <c r="D29" i="1" s="1"/>
  <c r="C28" i="1"/>
  <c r="B28" i="1"/>
  <c r="C27" i="1"/>
  <c r="B27" i="1"/>
  <c r="D27" i="1" s="1"/>
  <c r="C26" i="1"/>
  <c r="B26" i="1"/>
  <c r="C25" i="1"/>
  <c r="B25" i="1"/>
  <c r="D25" i="1" s="1"/>
  <c r="C24" i="1"/>
  <c r="B24" i="1"/>
  <c r="C23" i="1"/>
  <c r="B23" i="1"/>
  <c r="D23" i="1" s="1"/>
  <c r="C22" i="1"/>
  <c r="B22" i="1"/>
  <c r="C21" i="1"/>
  <c r="B21" i="1"/>
  <c r="D21" i="1" s="1"/>
  <c r="C20" i="1"/>
  <c r="B20" i="1"/>
  <c r="C19" i="1"/>
  <c r="B19" i="1"/>
  <c r="D19" i="1" s="1"/>
  <c r="C18" i="1"/>
  <c r="B18" i="1"/>
  <c r="C17" i="1"/>
  <c r="B17" i="1"/>
  <c r="D17" i="1" s="1"/>
  <c r="C16" i="1"/>
  <c r="B16" i="1"/>
  <c r="C15" i="1"/>
  <c r="B15" i="1"/>
  <c r="D15" i="1" s="1"/>
  <c r="C14" i="1"/>
  <c r="B14" i="1"/>
  <c r="C13" i="1"/>
  <c r="B13" i="1"/>
  <c r="D13" i="1" s="1"/>
  <c r="C12" i="1"/>
  <c r="B12" i="1"/>
  <c r="C11" i="1"/>
  <c r="B11" i="1"/>
  <c r="D11" i="1" s="1"/>
  <c r="C10" i="1"/>
  <c r="B10" i="1"/>
  <c r="C9" i="1"/>
  <c r="B9" i="1"/>
  <c r="D9" i="1" s="1"/>
  <c r="C8" i="1"/>
  <c r="B8" i="1"/>
  <c r="D8" i="1" s="1"/>
  <c r="C7" i="1"/>
  <c r="B7" i="1"/>
  <c r="D7" i="1" s="1"/>
  <c r="C6" i="1"/>
  <c r="B6" i="1"/>
  <c r="D6" i="1" s="1"/>
  <c r="C5" i="1"/>
  <c r="B5" i="1"/>
  <c r="D5" i="1" s="1"/>
  <c r="C4" i="1"/>
  <c r="B4" i="1"/>
  <c r="D4" i="1" s="1"/>
  <c r="E67" i="1" l="1"/>
  <c r="D10" i="1"/>
  <c r="D12" i="1"/>
  <c r="D14" i="1"/>
  <c r="D36" i="1" s="1"/>
  <c r="D16" i="1"/>
  <c r="D18" i="1"/>
  <c r="D20" i="1"/>
  <c r="D22" i="1"/>
  <c r="D24" i="1"/>
  <c r="D26" i="1"/>
  <c r="D28" i="1"/>
  <c r="D30" i="1"/>
  <c r="D37" i="1" s="1"/>
  <c r="D32" i="1"/>
  <c r="D34" i="1"/>
  <c r="C50" i="1"/>
  <c r="B37" i="1"/>
  <c r="C36" i="1"/>
  <c r="E66" i="1" s="1"/>
  <c r="C37" i="1"/>
  <c r="C38" i="1"/>
  <c r="B38" i="1"/>
  <c r="D67" i="1"/>
  <c r="B36" i="1"/>
  <c r="D38" i="1" l="1"/>
  <c r="C39" i="1"/>
  <c r="D66" i="1"/>
</calcChain>
</file>

<file path=xl/sharedStrings.xml><?xml version="1.0" encoding="utf-8"?>
<sst xmlns="http://schemas.openxmlformats.org/spreadsheetml/2006/main" count="51" uniqueCount="50">
  <si>
    <t>ANALISIS KESEJAHTERAAN BERDASARKAN GARIS KEMISKINAN</t>
  </si>
  <si>
    <t>No</t>
  </si>
  <si>
    <t>Nama Responden</t>
  </si>
  <si>
    <t>Pengeluaran Pokok Pangan</t>
  </si>
  <si>
    <t>Pengeluaran Non Pokok Pangan</t>
  </si>
  <si>
    <t>Rata-Rata Pengeluaran/Bulan</t>
  </si>
  <si>
    <t>Rata-Rata</t>
  </si>
  <si>
    <t>Total (xi)</t>
  </si>
  <si>
    <t>Simpangan Baku (S)</t>
  </si>
  <si>
    <t>Garis Kemiskinan Makanan</t>
  </si>
  <si>
    <t>Garis Kemiskinan Non makanan</t>
  </si>
  <si>
    <t>GK = GKM + GKNM</t>
  </si>
  <si>
    <t>Sejahtera</t>
  </si>
  <si>
    <t>Miskin</t>
  </si>
  <si>
    <t>Pengeluaran Non P.Pangan</t>
  </si>
  <si>
    <t>1. Rataan (Rp/Bln)</t>
  </si>
  <si>
    <t>2. Simpangan (Rp/Bln)</t>
  </si>
  <si>
    <t>3. Responden (n)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</si>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</sst>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4" fillId="0" borderId="0" xfId="0" applyFont="1" applyFill="1" applyBorder="1"/>
    <xf numFmtId="41" fontId="0" fillId="0" borderId="0" xfId="0" applyNumberFormat="1" applyFill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8" fillId="2" borderId="1" xfId="0" applyFont="1" applyFill="1" applyBorder="1"/>
    <xf numFmtId="41" fontId="3" fillId="2" borderId="1" xfId="0" applyNumberFormat="1" applyFont="1" applyFill="1" applyBorder="1"/>
    <xf numFmtId="0" fontId="0" fillId="0" borderId="0" xfId="0" applyFill="1" applyAlignment="1">
      <alignment horizontal="center"/>
    </xf>
    <xf numFmtId="0" fontId="7" fillId="0" borderId="0" xfId="0" applyFont="1" applyFill="1" applyBorder="1"/>
    <xf numFmtId="41" fontId="4" fillId="0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3" borderId="0" xfId="0" applyFill="1"/>
    <xf numFmtId="0" fontId="4" fillId="4" borderId="0" xfId="0" applyFont="1" applyFill="1" applyAlignment="1">
      <alignment horizontal="center"/>
    </xf>
    <xf numFmtId="0" fontId="0" fillId="4" borderId="0" xfId="0" applyFill="1"/>
    <xf numFmtId="41" fontId="4" fillId="3" borderId="0" xfId="0" applyNumberFormat="1" applyFont="1" applyFill="1"/>
    <xf numFmtId="41" fontId="4" fillId="4" borderId="0" xfId="0" applyNumberFormat="1" applyFon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1" fontId="3" fillId="3" borderId="4" xfId="0" applyNumberFormat="1" applyFont="1" applyFill="1" applyBorder="1" applyAlignment="1">
      <alignment horizontal="center" vertical="center"/>
    </xf>
    <xf numFmtId="41" fontId="3" fillId="3" borderId="5" xfId="0" applyNumberFormat="1" applyFont="1" applyFill="1" applyBorder="1" applyAlignment="1">
      <alignment horizontal="center" vertical="center"/>
    </xf>
    <xf numFmtId="41" fontId="3" fillId="3" borderId="6" xfId="0" applyNumberFormat="1" applyFont="1" applyFill="1" applyBorder="1" applyAlignment="1">
      <alignment vertical="center"/>
    </xf>
    <xf numFmtId="41" fontId="3" fillId="3" borderId="7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1" fontId="0" fillId="0" borderId="1" xfId="0" applyNumberFormat="1" applyBorder="1"/>
    <xf numFmtId="41" fontId="0" fillId="0" borderId="1" xfId="1" applyFont="1" applyBorder="1"/>
    <xf numFmtId="0" fontId="5" fillId="2" borderId="1" xfId="0" applyFont="1" applyFill="1" applyBorder="1" applyAlignment="1">
      <alignment horizontal="center"/>
    </xf>
    <xf numFmtId="41" fontId="6" fillId="2" borderId="1" xfId="0" applyNumberFormat="1" applyFont="1" applyFill="1" applyBorder="1" applyAlignment="1">
      <alignment horizontal="center"/>
    </xf>
    <xf numFmtId="41" fontId="6" fillId="2" borderId="1" xfId="0" applyNumberFormat="1" applyFont="1" applyFill="1" applyBorder="1" applyAlignment="1"/>
    <xf numFmtId="41" fontId="6" fillId="3" borderId="2" xfId="0" applyNumberFormat="1" applyFont="1" applyFill="1" applyBorder="1" applyAlignment="1"/>
    <xf numFmtId="41" fontId="6" fillId="2" borderId="2" xfId="0" applyNumberFormat="1" applyFont="1" applyFill="1" applyBorder="1" applyAlignment="1"/>
    <xf numFmtId="0" fontId="2" fillId="0" borderId="0" xfId="0" applyFont="1" applyFill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KESEJAHTTERAAN NELAYAN PERIKANAN</a:t>
            </a:r>
            <a:r>
              <a:rPr lang="en-US" sz="1050" baseline="0"/>
              <a:t> </a:t>
            </a:r>
            <a:r>
              <a:rPr lang="en-US" sz="1050"/>
              <a:t>PELAGIS BESAR KOTA JAYAPURA</a:t>
            </a:r>
          </a:p>
        </c:rich>
      </c:tx>
      <c:layout>
        <c:manualLayout>
          <c:xMode val="edge"/>
          <c:yMode val="edge"/>
          <c:x val="0.1165438240296081"/>
          <c:y val="4.166646755362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F7D-466D-A8F9-8072AB4CA4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F7D-466D-A8F9-8072AB4CA4D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[1]Sheet1!$E$51:$F$51</c:f>
              <c:strCache>
                <c:ptCount val="2"/>
                <c:pt idx="0">
                  <c:v>Sejahtera</c:v>
                </c:pt>
                <c:pt idx="1">
                  <c:v>Miskin</c:v>
                </c:pt>
              </c:strCache>
            </c:strRef>
          </c:cat>
          <c:val>
            <c:numRef>
              <c:f>[1]Sheet1!$E$52:$F$52</c:f>
              <c:numCache>
                <c:formatCode>General</c:formatCode>
                <c:ptCount val="2"/>
                <c:pt idx="0">
                  <c:v>7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D-466D-A8F9-8072AB4CA4D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766207349081368"/>
          <c:y val="0.43339056576261303"/>
          <c:w val="0.19273702585464161"/>
          <c:h val="0.209303790514557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43</xdr:row>
      <xdr:rowOff>0</xdr:rowOff>
    </xdr:from>
    <xdr:to>
      <xdr:col>6</xdr:col>
      <xdr:colOff>455529</xdr:colOff>
      <xdr:row>45</xdr:row>
      <xdr:rowOff>51706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8337550"/>
          <a:ext cx="2284329" cy="420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1784350</xdr:colOff>
      <xdr:row>43</xdr:row>
      <xdr:rowOff>50800</xdr:rowOff>
    </xdr:from>
    <xdr:to>
      <xdr:col>3</xdr:col>
      <xdr:colOff>704850</xdr:colOff>
      <xdr:row>45</xdr:row>
      <xdr:rowOff>171450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5300" y="8388350"/>
          <a:ext cx="2679700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1130300</xdr:colOff>
      <xdr:row>51</xdr:row>
      <xdr:rowOff>152400</xdr:rowOff>
    </xdr:from>
    <xdr:to>
      <xdr:col>4</xdr:col>
      <xdr:colOff>1069975</xdr:colOff>
      <xdr:row>62</xdr:row>
      <xdr:rowOff>174625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alisis%20Kesejahteraan%20-%20Edit%20Pengeluar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nelayan%20berdasarkan%20Kampung%20-%20Edit%20Pengeluar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Pengeluaran%20RTN%20-%20Edit%20Pengeluar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1">
          <cell r="E51" t="str">
            <v>Sejahtera</v>
          </cell>
          <cell r="F51" t="str">
            <v>Miskin</v>
          </cell>
        </row>
        <row r="52">
          <cell r="E52">
            <v>7</v>
          </cell>
          <cell r="F52">
            <v>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layan Hamadi"/>
      <sheetName val="Nelayan Argapura"/>
      <sheetName val="Nelayan T.Ria"/>
      <sheetName val="Nelayan Mandala"/>
    </sheetNames>
    <sheetDataSet>
      <sheetData sheetId="0">
        <row r="2">
          <cell r="L2">
            <v>100000</v>
          </cell>
        </row>
        <row r="19">
          <cell r="D19">
            <v>1615000</v>
          </cell>
        </row>
        <row r="20">
          <cell r="L20">
            <v>3765000</v>
          </cell>
        </row>
        <row r="39">
          <cell r="D39">
            <v>1935000</v>
          </cell>
        </row>
        <row r="41">
          <cell r="L41">
            <v>1540000</v>
          </cell>
        </row>
        <row r="64">
          <cell r="D64">
            <v>1780000</v>
          </cell>
        </row>
        <row r="66">
          <cell r="L66">
            <v>1425000</v>
          </cell>
        </row>
        <row r="86">
          <cell r="D86">
            <v>1675000</v>
          </cell>
        </row>
        <row r="87">
          <cell r="L87">
            <v>2090000</v>
          </cell>
        </row>
        <row r="108">
          <cell r="D108">
            <v>1825000</v>
          </cell>
        </row>
        <row r="110">
          <cell r="L110">
            <v>5335000</v>
          </cell>
        </row>
        <row r="127">
          <cell r="D127">
            <v>1875000</v>
          </cell>
        </row>
        <row r="129">
          <cell r="L129">
            <v>2435000</v>
          </cell>
        </row>
        <row r="148">
          <cell r="D148">
            <v>1955000</v>
          </cell>
        </row>
        <row r="151">
          <cell r="L151">
            <v>1550000</v>
          </cell>
        </row>
        <row r="168">
          <cell r="D168">
            <v>2020000</v>
          </cell>
        </row>
        <row r="172">
          <cell r="L172">
            <v>1740000</v>
          </cell>
        </row>
        <row r="190">
          <cell r="D190">
            <v>1085000</v>
          </cell>
          <cell r="L190">
            <v>1480000</v>
          </cell>
        </row>
        <row r="209">
          <cell r="D209">
            <v>1405000</v>
          </cell>
        </row>
        <row r="212">
          <cell r="L212">
            <v>1735000</v>
          </cell>
        </row>
        <row r="228">
          <cell r="D228">
            <v>1090000</v>
          </cell>
        </row>
        <row r="232">
          <cell r="L232">
            <v>1445000</v>
          </cell>
        </row>
      </sheetData>
      <sheetData sheetId="1">
        <row r="2">
          <cell r="L2">
            <v>100000</v>
          </cell>
        </row>
        <row r="17">
          <cell r="D17">
            <v>1120000</v>
          </cell>
        </row>
        <row r="18">
          <cell r="L18">
            <v>2675000</v>
          </cell>
        </row>
        <row r="37">
          <cell r="D37">
            <v>1560000</v>
          </cell>
        </row>
        <row r="39">
          <cell r="L39">
            <v>2885000</v>
          </cell>
        </row>
        <row r="58">
          <cell r="D58">
            <v>1570000</v>
          </cell>
        </row>
        <row r="60">
          <cell r="L60">
            <v>1590000</v>
          </cell>
        </row>
        <row r="79">
          <cell r="D79">
            <v>965000</v>
          </cell>
        </row>
        <row r="81">
          <cell r="L81">
            <v>1740000</v>
          </cell>
        </row>
        <row r="100">
          <cell r="D100">
            <v>1185000</v>
          </cell>
        </row>
        <row r="102">
          <cell r="L102">
            <v>1395000</v>
          </cell>
        </row>
        <row r="121">
          <cell r="D121">
            <v>1115000</v>
          </cell>
        </row>
        <row r="122">
          <cell r="L122">
            <v>2315000</v>
          </cell>
        </row>
        <row r="140">
          <cell r="D140">
            <v>1375000</v>
          </cell>
        </row>
        <row r="142">
          <cell r="L142">
            <v>2455000</v>
          </cell>
        </row>
      </sheetData>
      <sheetData sheetId="2">
        <row r="2">
          <cell r="L2">
            <v>100000</v>
          </cell>
        </row>
        <row r="17">
          <cell r="D17">
            <v>1035000</v>
          </cell>
        </row>
        <row r="18">
          <cell r="L18">
            <v>1240000</v>
          </cell>
        </row>
        <row r="37">
          <cell r="D37">
            <v>1358000</v>
          </cell>
        </row>
        <row r="38">
          <cell r="L38">
            <v>1480000</v>
          </cell>
        </row>
        <row r="57">
          <cell r="D57">
            <v>1095000</v>
          </cell>
        </row>
        <row r="58">
          <cell r="L58">
            <v>1410000</v>
          </cell>
        </row>
        <row r="77">
          <cell r="D77">
            <v>1260000</v>
          </cell>
        </row>
        <row r="78">
          <cell r="L78">
            <v>1295000</v>
          </cell>
        </row>
        <row r="97">
          <cell r="D97">
            <v>1315000</v>
          </cell>
        </row>
        <row r="99">
          <cell r="L99">
            <v>1225000</v>
          </cell>
        </row>
        <row r="117">
          <cell r="D117">
            <v>1830000</v>
          </cell>
        </row>
        <row r="119">
          <cell r="L119">
            <v>4275000</v>
          </cell>
        </row>
        <row r="139">
          <cell r="D139">
            <v>1230000</v>
          </cell>
          <cell r="L139">
            <v>2515000</v>
          </cell>
        </row>
      </sheetData>
      <sheetData sheetId="3">
        <row r="2">
          <cell r="L2">
            <v>100000</v>
          </cell>
        </row>
        <row r="17">
          <cell r="D17">
            <v>1310000</v>
          </cell>
        </row>
        <row r="18">
          <cell r="L18">
            <v>3885000</v>
          </cell>
        </row>
        <row r="37">
          <cell r="D37">
            <v>1245000</v>
          </cell>
        </row>
        <row r="39">
          <cell r="L39">
            <v>1830000</v>
          </cell>
        </row>
        <row r="58">
          <cell r="D58">
            <v>1225000</v>
          </cell>
        </row>
        <row r="60">
          <cell r="L60">
            <v>2325000</v>
          </cell>
        </row>
        <row r="79">
          <cell r="D79">
            <v>1010000</v>
          </cell>
        </row>
        <row r="81">
          <cell r="L81">
            <v>2555000</v>
          </cell>
        </row>
        <row r="100">
          <cell r="D100">
            <v>1180000</v>
          </cell>
        </row>
        <row r="102">
          <cell r="L102">
            <v>3490000</v>
          </cell>
        </row>
        <row r="121">
          <cell r="D121">
            <v>1480000</v>
          </cell>
        </row>
        <row r="123">
          <cell r="L123">
            <v>2305000</v>
          </cell>
        </row>
        <row r="142">
          <cell r="D142">
            <v>1450000</v>
          </cell>
        </row>
        <row r="144">
          <cell r="L144">
            <v>2155000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ok Pangn &amp; Non Pokok pangan"/>
      <sheetName val="Biaya Operasional Melaut"/>
    </sheetNames>
    <sheetDataSet>
      <sheetData sheetId="0">
        <row r="129">
          <cell r="E129">
            <v>657424.20945749932</v>
          </cell>
        </row>
        <row r="198">
          <cell r="D198">
            <v>1429104.9709148596</v>
          </cell>
        </row>
      </sheetData>
      <sheetData sheetId="1">
        <row r="39">
          <cell r="C39">
            <v>250078.125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B34" workbookViewId="0">
      <selection activeCell="F38" sqref="F38"/>
    </sheetView>
  </sheetViews>
  <sheetFormatPr defaultRowHeight="14.5" x14ac:dyDescent="0.35"/>
  <cols>
    <col min="1" max="1" width="17.90625" customWidth="1"/>
    <col min="2" max="2" width="26.08984375" customWidth="1"/>
    <col min="3" max="3" width="27.7265625" customWidth="1"/>
    <col min="4" max="4" width="26" customWidth="1"/>
    <col min="5" max="5" width="25.90625" customWidth="1"/>
    <col min="6" max="6" width="26.90625" customWidth="1"/>
    <col min="7" max="7" width="19.6328125" customWidth="1"/>
    <col min="8" max="8" width="21.26953125" customWidth="1"/>
    <col min="9" max="9" width="17.36328125" customWidth="1"/>
    <col min="10" max="10" width="18.7265625" customWidth="1"/>
  </cols>
  <sheetData>
    <row r="1" spans="1:10" ht="18.5" x14ac:dyDescent="0.45">
      <c r="A1" s="2" t="s">
        <v>0</v>
      </c>
      <c r="B1" s="2"/>
      <c r="C1" s="2"/>
      <c r="D1" s="2"/>
      <c r="E1" s="39"/>
      <c r="F1" s="39"/>
      <c r="G1" s="39"/>
      <c r="H1" s="39"/>
      <c r="I1" s="39"/>
      <c r="J1" s="39"/>
    </row>
    <row r="2" spans="1:10" x14ac:dyDescent="0.35">
      <c r="A2" s="1"/>
    </row>
    <row r="3" spans="1:10" x14ac:dyDescent="0.35">
      <c r="A3" s="4" t="s">
        <v>2</v>
      </c>
      <c r="B3" s="4" t="s">
        <v>3</v>
      </c>
      <c r="C3" s="5" t="s">
        <v>4</v>
      </c>
      <c r="D3" s="6" t="s">
        <v>5</v>
      </c>
      <c r="E3" s="7"/>
    </row>
    <row r="4" spans="1:10" x14ac:dyDescent="0.35">
      <c r="A4" s="34" t="s">
        <v>18</v>
      </c>
      <c r="B4" s="35">
        <f>'[2]Nelayan Hamadi'!$D$19</f>
        <v>1615000</v>
      </c>
      <c r="C4" s="36">
        <f>'[2]Nelayan Hamadi'!$L$20</f>
        <v>3765000</v>
      </c>
      <c r="D4" s="37">
        <f t="shared" ref="D4:D35" si="0">AVERAGE(B4:C4)</f>
        <v>2690000</v>
      </c>
      <c r="E4" s="8"/>
      <c r="F4" s="9"/>
      <c r="G4" s="9"/>
      <c r="H4" s="9"/>
    </row>
    <row r="5" spans="1:10" x14ac:dyDescent="0.35">
      <c r="A5" s="34" t="s">
        <v>19</v>
      </c>
      <c r="B5" s="36">
        <f>'[2]Nelayan Hamadi'!$D$39</f>
        <v>1935000</v>
      </c>
      <c r="C5" s="36">
        <f>'[2]Nelayan Hamadi'!$L$41</f>
        <v>1540000</v>
      </c>
      <c r="D5" s="38">
        <f t="shared" si="0"/>
        <v>1737500</v>
      </c>
      <c r="E5" s="8"/>
      <c r="F5" s="9"/>
      <c r="G5" s="9"/>
      <c r="H5" s="9"/>
    </row>
    <row r="6" spans="1:10" x14ac:dyDescent="0.35">
      <c r="A6" s="34" t="s">
        <v>20</v>
      </c>
      <c r="B6" s="36">
        <f>'[2]Nelayan Hamadi'!$D$64</f>
        <v>1780000</v>
      </c>
      <c r="C6" s="36">
        <f>'[2]Nelayan Hamadi'!$L$66</f>
        <v>1425000</v>
      </c>
      <c r="D6" s="38">
        <f t="shared" si="0"/>
        <v>1602500</v>
      </c>
      <c r="E6" s="8"/>
      <c r="F6" s="9"/>
      <c r="G6" s="9"/>
      <c r="H6" s="9"/>
    </row>
    <row r="7" spans="1:10" x14ac:dyDescent="0.35">
      <c r="A7" s="34" t="s">
        <v>21</v>
      </c>
      <c r="B7" s="36">
        <f>'[2]Nelayan Hamadi'!$D$86</f>
        <v>1675000</v>
      </c>
      <c r="C7" s="36">
        <f>'[2]Nelayan Hamadi'!$L$87</f>
        <v>2090000</v>
      </c>
      <c r="D7" s="38">
        <f t="shared" si="0"/>
        <v>1882500</v>
      </c>
      <c r="E7" s="8"/>
      <c r="F7" s="9"/>
      <c r="G7" s="9"/>
      <c r="H7" s="9"/>
    </row>
    <row r="8" spans="1:10" x14ac:dyDescent="0.35">
      <c r="A8" s="34" t="s">
        <v>22</v>
      </c>
      <c r="B8" s="36">
        <f>'[2]Nelayan Hamadi'!$D$108</f>
        <v>1825000</v>
      </c>
      <c r="C8" s="36">
        <f>'[2]Nelayan Hamadi'!$L$110</f>
        <v>5335000</v>
      </c>
      <c r="D8" s="37">
        <f t="shared" si="0"/>
        <v>3580000</v>
      </c>
      <c r="E8" s="8"/>
      <c r="F8" s="9"/>
      <c r="G8" s="9"/>
      <c r="H8" s="9"/>
    </row>
    <row r="9" spans="1:10" x14ac:dyDescent="0.35">
      <c r="A9" s="34" t="s">
        <v>23</v>
      </c>
      <c r="B9" s="36">
        <f>'[2]Nelayan Hamadi'!$D$127</f>
        <v>1875000</v>
      </c>
      <c r="C9" s="36">
        <f>'[2]Nelayan Hamadi'!$L$129</f>
        <v>2435000</v>
      </c>
      <c r="D9" s="37">
        <f t="shared" si="0"/>
        <v>2155000</v>
      </c>
      <c r="E9" s="8"/>
      <c r="F9" s="9"/>
      <c r="G9" s="9"/>
      <c r="H9" s="9"/>
    </row>
    <row r="10" spans="1:10" x14ac:dyDescent="0.35">
      <c r="A10" s="34" t="s">
        <v>24</v>
      </c>
      <c r="B10" s="36">
        <f>'[2]Nelayan Hamadi'!$D$148</f>
        <v>1955000</v>
      </c>
      <c r="C10" s="36">
        <f>'[2]Nelayan Hamadi'!$L$151</f>
        <v>1550000</v>
      </c>
      <c r="D10" s="38">
        <f t="shared" si="0"/>
        <v>1752500</v>
      </c>
      <c r="E10" s="8"/>
      <c r="F10" s="9"/>
      <c r="G10" s="9"/>
      <c r="H10" s="9"/>
    </row>
    <row r="11" spans="1:10" x14ac:dyDescent="0.35">
      <c r="A11" s="34" t="s">
        <v>25</v>
      </c>
      <c r="B11" s="36">
        <f>'[2]Nelayan Hamadi'!$D$168</f>
        <v>2020000</v>
      </c>
      <c r="C11" s="36">
        <f>'[2]Nelayan Hamadi'!$L$172</f>
        <v>1740000</v>
      </c>
      <c r="D11" s="38">
        <f t="shared" si="0"/>
        <v>1880000</v>
      </c>
      <c r="E11" s="8"/>
      <c r="F11" s="9"/>
      <c r="G11" s="9"/>
      <c r="H11" s="9"/>
    </row>
    <row r="12" spans="1:10" x14ac:dyDescent="0.35">
      <c r="A12" s="34" t="s">
        <v>26</v>
      </c>
      <c r="B12" s="36">
        <f>'[2]Nelayan Hamadi'!$D$190</f>
        <v>1085000</v>
      </c>
      <c r="C12" s="36">
        <f>'[2]Nelayan Hamadi'!$L$190</f>
        <v>1480000</v>
      </c>
      <c r="D12" s="38">
        <f t="shared" si="0"/>
        <v>1282500</v>
      </c>
      <c r="E12" s="8"/>
      <c r="F12" s="9"/>
      <c r="G12" s="9"/>
      <c r="H12" s="9"/>
    </row>
    <row r="13" spans="1:10" x14ac:dyDescent="0.35">
      <c r="A13" s="34" t="s">
        <v>27</v>
      </c>
      <c r="B13" s="36">
        <f>'[2]Nelayan Hamadi'!$D$209</f>
        <v>1405000</v>
      </c>
      <c r="C13" s="36">
        <f>'[2]Nelayan Hamadi'!$L$212</f>
        <v>1735000</v>
      </c>
      <c r="D13" s="38">
        <f t="shared" si="0"/>
        <v>1570000</v>
      </c>
      <c r="E13" s="8"/>
      <c r="F13" s="9"/>
      <c r="G13" s="9"/>
      <c r="H13" s="9"/>
    </row>
    <row r="14" spans="1:10" x14ac:dyDescent="0.35">
      <c r="A14" s="34" t="s">
        <v>28</v>
      </c>
      <c r="B14" s="36">
        <f>'[2]Nelayan Hamadi'!$D$228</f>
        <v>1090000</v>
      </c>
      <c r="C14" s="36">
        <f>'[2]Nelayan Hamadi'!$L$232</f>
        <v>1445000</v>
      </c>
      <c r="D14" s="38">
        <f t="shared" si="0"/>
        <v>1267500</v>
      </c>
      <c r="E14" s="8"/>
      <c r="F14" s="9"/>
      <c r="G14" s="9"/>
      <c r="H14" s="9"/>
    </row>
    <row r="15" spans="1:10" x14ac:dyDescent="0.35">
      <c r="A15" s="34" t="s">
        <v>29</v>
      </c>
      <c r="B15" s="36">
        <f>'[2]Nelayan Argapura'!$D$17</f>
        <v>1120000</v>
      </c>
      <c r="C15" s="36">
        <f>'[2]Nelayan Argapura'!$L$18</f>
        <v>2675000</v>
      </c>
      <c r="D15" s="38">
        <f t="shared" si="0"/>
        <v>1897500</v>
      </c>
      <c r="E15" s="8"/>
      <c r="F15" s="9"/>
      <c r="G15" s="9"/>
      <c r="H15" s="9"/>
    </row>
    <row r="16" spans="1:10" x14ac:dyDescent="0.35">
      <c r="A16" s="34" t="s">
        <v>30</v>
      </c>
      <c r="B16" s="36">
        <f>'[2]Nelayan Argapura'!$D$37</f>
        <v>1560000</v>
      </c>
      <c r="C16" s="36">
        <f>'[2]Nelayan Argapura'!$L$39</f>
        <v>2885000</v>
      </c>
      <c r="D16" s="37">
        <f t="shared" si="0"/>
        <v>2222500</v>
      </c>
      <c r="E16" s="8"/>
      <c r="F16" s="3"/>
      <c r="G16" s="9"/>
      <c r="H16" s="9"/>
    </row>
    <row r="17" spans="1:8" x14ac:dyDescent="0.35">
      <c r="A17" s="34" t="s">
        <v>31</v>
      </c>
      <c r="B17" s="36">
        <f>'[2]Nelayan Argapura'!$D$58</f>
        <v>1570000</v>
      </c>
      <c r="C17" s="36">
        <f>'[2]Nelayan Argapura'!$L$60</f>
        <v>1590000</v>
      </c>
      <c r="D17" s="38">
        <f t="shared" si="0"/>
        <v>1580000</v>
      </c>
      <c r="E17" s="8"/>
      <c r="F17" s="3"/>
      <c r="G17" s="9"/>
      <c r="H17" s="9"/>
    </row>
    <row r="18" spans="1:8" x14ac:dyDescent="0.35">
      <c r="A18" s="34" t="s">
        <v>32</v>
      </c>
      <c r="B18" s="36">
        <f>'[2]Nelayan Argapura'!$D$79</f>
        <v>965000</v>
      </c>
      <c r="C18" s="36">
        <f>'[2]Nelayan Argapura'!$L$81</f>
        <v>1740000</v>
      </c>
      <c r="D18" s="38">
        <f t="shared" si="0"/>
        <v>1352500</v>
      </c>
      <c r="E18" s="8"/>
      <c r="F18" s="3"/>
      <c r="G18" s="9"/>
      <c r="H18" s="9"/>
    </row>
    <row r="19" spans="1:8" x14ac:dyDescent="0.35">
      <c r="A19" s="34" t="s">
        <v>33</v>
      </c>
      <c r="B19" s="36">
        <f>'[2]Nelayan Argapura'!$D$100</f>
        <v>1185000</v>
      </c>
      <c r="C19" s="36">
        <f>'[2]Nelayan Argapura'!$L$102</f>
        <v>1395000</v>
      </c>
      <c r="D19" s="38">
        <f t="shared" si="0"/>
        <v>1290000</v>
      </c>
      <c r="E19" s="8"/>
      <c r="F19" s="9"/>
      <c r="G19" s="9"/>
      <c r="H19" s="9"/>
    </row>
    <row r="20" spans="1:8" x14ac:dyDescent="0.35">
      <c r="A20" s="34" t="s">
        <v>34</v>
      </c>
      <c r="B20" s="36">
        <f>'[2]Nelayan Argapura'!$D$121</f>
        <v>1115000</v>
      </c>
      <c r="C20" s="36">
        <f>'[2]Nelayan Argapura'!$L$122</f>
        <v>2315000</v>
      </c>
      <c r="D20" s="38">
        <f t="shared" si="0"/>
        <v>1715000</v>
      </c>
      <c r="E20" s="8"/>
      <c r="F20" s="9"/>
      <c r="G20" s="9"/>
      <c r="H20" s="9"/>
    </row>
    <row r="21" spans="1:8" x14ac:dyDescent="0.35">
      <c r="A21" s="34" t="s">
        <v>35</v>
      </c>
      <c r="B21" s="36">
        <f>'[2]Nelayan Argapura'!$D$140</f>
        <v>1375000</v>
      </c>
      <c r="C21" s="36">
        <f>'[2]Nelayan Argapura'!$L$142</f>
        <v>2455000</v>
      </c>
      <c r="D21" s="38">
        <f t="shared" si="0"/>
        <v>1915000</v>
      </c>
      <c r="E21" s="8"/>
      <c r="F21" s="9"/>
      <c r="G21" s="9"/>
      <c r="H21" s="9"/>
    </row>
    <row r="22" spans="1:8" x14ac:dyDescent="0.35">
      <c r="A22" s="34" t="s">
        <v>36</v>
      </c>
      <c r="B22" s="36">
        <f>'[2]Nelayan T.Ria'!$D$17</f>
        <v>1035000</v>
      </c>
      <c r="C22" s="36">
        <f>'[2]Nelayan T.Ria'!$L$18</f>
        <v>1240000</v>
      </c>
      <c r="D22" s="38">
        <f t="shared" si="0"/>
        <v>1137500</v>
      </c>
      <c r="E22" s="8"/>
      <c r="F22" s="9"/>
      <c r="G22" s="9"/>
      <c r="H22" s="9"/>
    </row>
    <row r="23" spans="1:8" x14ac:dyDescent="0.35">
      <c r="A23" s="34" t="s">
        <v>37</v>
      </c>
      <c r="B23" s="36">
        <f>'[2]Nelayan T.Ria'!$D$37</f>
        <v>1358000</v>
      </c>
      <c r="C23" s="36">
        <f>'[2]Nelayan T.Ria'!$L$38</f>
        <v>1480000</v>
      </c>
      <c r="D23" s="38">
        <f t="shared" si="0"/>
        <v>1419000</v>
      </c>
      <c r="E23" s="8"/>
      <c r="F23" s="9"/>
      <c r="G23" s="10"/>
      <c r="H23" s="10"/>
    </row>
    <row r="24" spans="1:8" x14ac:dyDescent="0.35">
      <c r="A24" s="34" t="s">
        <v>38</v>
      </c>
      <c r="B24" s="36">
        <f>'[2]Nelayan T.Ria'!$D$57</f>
        <v>1095000</v>
      </c>
      <c r="C24" s="36">
        <f>'[2]Nelayan T.Ria'!$L$58</f>
        <v>1410000</v>
      </c>
      <c r="D24" s="38">
        <f t="shared" si="0"/>
        <v>1252500</v>
      </c>
      <c r="E24" s="8"/>
      <c r="F24" s="9"/>
      <c r="G24" s="9"/>
      <c r="H24" s="9"/>
    </row>
    <row r="25" spans="1:8" x14ac:dyDescent="0.35">
      <c r="A25" s="34" t="s">
        <v>39</v>
      </c>
      <c r="B25" s="36">
        <f>'[2]Nelayan T.Ria'!$D$77</f>
        <v>1260000</v>
      </c>
      <c r="C25" s="36">
        <f>'[2]Nelayan T.Ria'!$L$78</f>
        <v>1295000</v>
      </c>
      <c r="D25" s="38">
        <f t="shared" si="0"/>
        <v>1277500</v>
      </c>
      <c r="E25" s="8"/>
      <c r="F25" s="9"/>
      <c r="G25" s="9"/>
      <c r="H25" s="9"/>
    </row>
    <row r="26" spans="1:8" x14ac:dyDescent="0.35">
      <c r="A26" s="34" t="s">
        <v>40</v>
      </c>
      <c r="B26" s="36">
        <f>'[2]Nelayan T.Ria'!$D$97</f>
        <v>1315000</v>
      </c>
      <c r="C26" s="36">
        <f>'[2]Nelayan T.Ria'!$L$99</f>
        <v>1225000</v>
      </c>
      <c r="D26" s="38">
        <f t="shared" si="0"/>
        <v>1270000</v>
      </c>
      <c r="E26" s="8"/>
      <c r="F26" s="9"/>
      <c r="G26" s="9"/>
      <c r="H26" s="9"/>
    </row>
    <row r="27" spans="1:8" x14ac:dyDescent="0.35">
      <c r="A27" s="34" t="s">
        <v>41</v>
      </c>
      <c r="B27" s="36">
        <f>'[2]Nelayan T.Ria'!$D$117</f>
        <v>1830000</v>
      </c>
      <c r="C27" s="36">
        <f>'[2]Nelayan T.Ria'!$L$119</f>
        <v>4275000</v>
      </c>
      <c r="D27" s="37">
        <f t="shared" si="0"/>
        <v>3052500</v>
      </c>
      <c r="E27" s="8"/>
      <c r="F27" s="9"/>
      <c r="G27" s="9"/>
      <c r="H27" s="9"/>
    </row>
    <row r="28" spans="1:8" x14ac:dyDescent="0.35">
      <c r="A28" s="34" t="s">
        <v>42</v>
      </c>
      <c r="B28" s="36">
        <f>'[2]Nelayan T.Ria'!$D$139</f>
        <v>1230000</v>
      </c>
      <c r="C28" s="36">
        <f>'[2]Nelayan T.Ria'!$L$139</f>
        <v>2515000</v>
      </c>
      <c r="D28" s="38">
        <f t="shared" si="0"/>
        <v>1872500</v>
      </c>
      <c r="E28" s="8"/>
      <c r="F28" s="9"/>
      <c r="G28" s="9"/>
      <c r="H28" s="9"/>
    </row>
    <row r="29" spans="1:8" x14ac:dyDescent="0.35">
      <c r="A29" s="34" t="s">
        <v>43</v>
      </c>
      <c r="B29" s="36">
        <f>'[2]Nelayan Mandala'!$D$17</f>
        <v>1310000</v>
      </c>
      <c r="C29" s="36">
        <f>'[2]Nelayan Mandala'!$L$18</f>
        <v>3885000</v>
      </c>
      <c r="D29" s="37">
        <f t="shared" si="0"/>
        <v>2597500</v>
      </c>
      <c r="E29" s="8"/>
    </row>
    <row r="30" spans="1:8" x14ac:dyDescent="0.35">
      <c r="A30" s="34" t="s">
        <v>44</v>
      </c>
      <c r="B30" s="36">
        <f>'[2]Nelayan Mandala'!$D$37</f>
        <v>1245000</v>
      </c>
      <c r="C30" s="36">
        <f>'[2]Nelayan Mandala'!$L$39</f>
        <v>1830000</v>
      </c>
      <c r="D30" s="38">
        <f t="shared" si="0"/>
        <v>1537500</v>
      </c>
      <c r="E30" s="8"/>
    </row>
    <row r="31" spans="1:8" x14ac:dyDescent="0.35">
      <c r="A31" s="34" t="s">
        <v>45</v>
      </c>
      <c r="B31" s="36">
        <f>'[2]Nelayan Mandala'!$D$58</f>
        <v>1225000</v>
      </c>
      <c r="C31" s="36">
        <f>'[2]Nelayan Mandala'!$L$60</f>
        <v>2325000</v>
      </c>
      <c r="D31" s="38">
        <f t="shared" si="0"/>
        <v>1775000</v>
      </c>
      <c r="E31" s="8"/>
    </row>
    <row r="32" spans="1:8" x14ac:dyDescent="0.35">
      <c r="A32" s="34" t="s">
        <v>46</v>
      </c>
      <c r="B32" s="36">
        <f>'[2]Nelayan Mandala'!$D$79</f>
        <v>1010000</v>
      </c>
      <c r="C32" s="36">
        <f>'[2]Nelayan Mandala'!$L$81</f>
        <v>2555000</v>
      </c>
      <c r="D32" s="38">
        <f t="shared" si="0"/>
        <v>1782500</v>
      </c>
      <c r="E32" s="8"/>
    </row>
    <row r="33" spans="1:8" x14ac:dyDescent="0.35">
      <c r="A33" s="34" t="s">
        <v>47</v>
      </c>
      <c r="B33" s="36">
        <f>'[2]Nelayan Mandala'!$D$100</f>
        <v>1180000</v>
      </c>
      <c r="C33" s="36">
        <f>'[2]Nelayan Mandala'!$L$102</f>
        <v>3490000</v>
      </c>
      <c r="D33" s="37">
        <f t="shared" si="0"/>
        <v>2335000</v>
      </c>
      <c r="E33" s="8"/>
    </row>
    <row r="34" spans="1:8" x14ac:dyDescent="0.35">
      <c r="A34" s="34" t="s">
        <v>48</v>
      </c>
      <c r="B34" s="36">
        <f>'[2]Nelayan Mandala'!$D$121</f>
        <v>1480000</v>
      </c>
      <c r="C34" s="36">
        <f>'[2]Nelayan Mandala'!$L$123</f>
        <v>2305000</v>
      </c>
      <c r="D34" s="38">
        <f t="shared" si="0"/>
        <v>1892500</v>
      </c>
      <c r="E34" s="8"/>
    </row>
    <row r="35" spans="1:8" x14ac:dyDescent="0.35">
      <c r="A35" s="34" t="s">
        <v>49</v>
      </c>
      <c r="B35" s="36">
        <f>'[2]Nelayan Mandala'!$D$142</f>
        <v>1450000</v>
      </c>
      <c r="C35" s="36">
        <f>'[2]Nelayan Mandala'!$L$144</f>
        <v>2155000</v>
      </c>
      <c r="D35" s="38">
        <f t="shared" si="0"/>
        <v>1802500</v>
      </c>
      <c r="E35" s="8"/>
    </row>
    <row r="36" spans="1:8" x14ac:dyDescent="0.35">
      <c r="A36" s="11" t="s">
        <v>6</v>
      </c>
      <c r="B36" s="12">
        <f>AVERAGE(B4:B35)</f>
        <v>1411656.25</v>
      </c>
      <c r="C36" s="12">
        <f>AVERAGE(C4:C35)</f>
        <v>2236875</v>
      </c>
      <c r="D36" s="12">
        <f>AVERAGE(D4:D35)</f>
        <v>1824265.625</v>
      </c>
      <c r="E36" s="3"/>
    </row>
    <row r="37" spans="1:8" x14ac:dyDescent="0.35">
      <c r="A37" s="11" t="s">
        <v>7</v>
      </c>
      <c r="B37" s="12">
        <f>SUM(B4:B35)</f>
        <v>45173000</v>
      </c>
      <c r="C37" s="12">
        <f>SUM(C4:C35)</f>
        <v>71580000</v>
      </c>
      <c r="D37" s="12">
        <f>SUM(D4:D35)</f>
        <v>58376500</v>
      </c>
      <c r="E37" s="3"/>
    </row>
    <row r="38" spans="1:8" x14ac:dyDescent="0.35">
      <c r="A38" s="11" t="s">
        <v>8</v>
      </c>
      <c r="B38" s="12">
        <f>STDEV(B4:B35)</f>
        <v>312799.08107436594</v>
      </c>
      <c r="C38" s="12">
        <f>STDEV(C4:C35)</f>
        <v>988883.16769719508</v>
      </c>
      <c r="D38" s="12">
        <f>STDEV(D4:D35)</f>
        <v>552411.5019529548</v>
      </c>
    </row>
    <row r="39" spans="1:8" x14ac:dyDescent="0.35">
      <c r="A39" s="13"/>
      <c r="B39" s="14"/>
      <c r="C39" s="15">
        <f>B36+C36</f>
        <v>3648531.25</v>
      </c>
      <c r="D39" s="15"/>
      <c r="E39" s="15"/>
    </row>
    <row r="40" spans="1:8" x14ac:dyDescent="0.35">
      <c r="A40" s="1"/>
      <c r="B40" s="14"/>
      <c r="D40" s="15"/>
      <c r="E40" s="15"/>
    </row>
    <row r="41" spans="1:8" x14ac:dyDescent="0.35">
      <c r="A41" s="1"/>
      <c r="B41" s="14"/>
      <c r="C41" s="15"/>
      <c r="D41" s="15"/>
      <c r="E41" s="15"/>
    </row>
    <row r="42" spans="1:8" x14ac:dyDescent="0.35">
      <c r="A42" s="1"/>
      <c r="B42" s="16" t="s">
        <v>9</v>
      </c>
      <c r="C42" s="16"/>
      <c r="D42" s="16"/>
      <c r="E42" s="17"/>
    </row>
    <row r="43" spans="1:8" x14ac:dyDescent="0.35">
      <c r="A43" s="1"/>
      <c r="B43" s="18"/>
      <c r="C43" s="18"/>
      <c r="D43" s="18"/>
      <c r="E43" s="19" t="s">
        <v>10</v>
      </c>
      <c r="F43" s="19"/>
      <c r="G43" s="19"/>
      <c r="H43" s="19"/>
    </row>
    <row r="44" spans="1:8" x14ac:dyDescent="0.35">
      <c r="A44" s="1"/>
      <c r="B44" s="18"/>
      <c r="C44" s="18"/>
      <c r="D44" s="18"/>
      <c r="E44" s="20"/>
      <c r="F44" s="20"/>
      <c r="G44" s="20"/>
      <c r="H44" s="20"/>
    </row>
    <row r="45" spans="1:8" x14ac:dyDescent="0.35">
      <c r="A45" s="1"/>
      <c r="B45" s="18"/>
      <c r="C45" s="18"/>
      <c r="D45" s="18"/>
      <c r="E45" s="20"/>
      <c r="F45" s="20"/>
      <c r="G45" s="20"/>
      <c r="H45" s="20"/>
    </row>
    <row r="46" spans="1:8" x14ac:dyDescent="0.35">
      <c r="A46" s="1"/>
      <c r="B46" s="18"/>
      <c r="C46" s="21">
        <f>'[3]Pokok Pangn &amp; Non Pokok pangan'!$D$198</f>
        <v>1429104.9709148596</v>
      </c>
      <c r="D46" s="18"/>
      <c r="E46" s="20"/>
      <c r="F46" s="20"/>
      <c r="G46" s="20"/>
      <c r="H46" s="20"/>
    </row>
    <row r="47" spans="1:8" x14ac:dyDescent="0.35">
      <c r="A47" s="1"/>
      <c r="B47" s="18"/>
      <c r="C47" s="18"/>
      <c r="D47" s="18"/>
      <c r="E47" s="20"/>
      <c r="F47" s="22">
        <f>'[3]Pokok Pangn &amp; Non Pokok pangan'!$E$129</f>
        <v>657424.20945749932</v>
      </c>
      <c r="G47" s="20"/>
      <c r="H47" s="20"/>
    </row>
    <row r="48" spans="1:8" x14ac:dyDescent="0.35">
      <c r="A48" s="1"/>
      <c r="B48" s="9"/>
      <c r="C48" s="9"/>
      <c r="D48" s="9"/>
      <c r="E48" s="9"/>
      <c r="F48" s="3"/>
    </row>
    <row r="49" spans="1:6" x14ac:dyDescent="0.35">
      <c r="A49" s="1"/>
      <c r="B49" s="9"/>
      <c r="C49" s="23" t="s">
        <v>11</v>
      </c>
      <c r="D49" s="24"/>
      <c r="E49" s="25" t="s">
        <v>12</v>
      </c>
      <c r="F49" s="25" t="s">
        <v>13</v>
      </c>
    </row>
    <row r="50" spans="1:6" x14ac:dyDescent="0.35">
      <c r="A50" s="1"/>
      <c r="B50" s="9"/>
      <c r="C50" s="26">
        <f xml:space="preserve"> (C46+F47)</f>
        <v>2086529.1803723588</v>
      </c>
      <c r="D50" s="27"/>
      <c r="E50" s="25">
        <v>7</v>
      </c>
      <c r="F50" s="25">
        <v>25</v>
      </c>
    </row>
    <row r="51" spans="1:6" x14ac:dyDescent="0.35">
      <c r="A51" s="1"/>
      <c r="B51" s="9"/>
      <c r="C51" s="28"/>
      <c r="D51" s="29"/>
      <c r="E51" s="25"/>
      <c r="F51" s="25"/>
    </row>
    <row r="52" spans="1:6" x14ac:dyDescent="0.35">
      <c r="A52" s="1"/>
      <c r="B52" s="9"/>
      <c r="C52" s="9"/>
      <c r="D52" s="9"/>
      <c r="E52" s="9"/>
      <c r="F52" s="3"/>
    </row>
    <row r="53" spans="1:6" x14ac:dyDescent="0.35">
      <c r="A53" s="1"/>
      <c r="B53" s="9"/>
      <c r="C53" s="9"/>
      <c r="D53" s="9"/>
      <c r="E53" s="9"/>
      <c r="F53" s="3"/>
    </row>
    <row r="54" spans="1:6" x14ac:dyDescent="0.35">
      <c r="A54" s="1"/>
      <c r="B54" s="9"/>
      <c r="C54" s="9"/>
      <c r="D54" s="9"/>
      <c r="E54" s="9"/>
      <c r="F54" s="3"/>
    </row>
    <row r="55" spans="1:6" x14ac:dyDescent="0.35">
      <c r="A55" s="1"/>
      <c r="B55" s="9"/>
      <c r="C55" s="9"/>
      <c r="D55" s="9"/>
      <c r="E55" s="9"/>
      <c r="F55" s="3"/>
    </row>
    <row r="56" spans="1:6" x14ac:dyDescent="0.35">
      <c r="A56" s="1"/>
      <c r="B56" s="9"/>
      <c r="C56" s="9"/>
      <c r="D56" s="9"/>
      <c r="E56" s="9"/>
      <c r="F56" s="3"/>
    </row>
    <row r="57" spans="1:6" x14ac:dyDescent="0.35">
      <c r="A57" s="1"/>
      <c r="B57" s="9"/>
      <c r="C57" s="9"/>
      <c r="D57" s="9"/>
      <c r="E57" s="9"/>
      <c r="F57" s="3"/>
    </row>
    <row r="58" spans="1:6" x14ac:dyDescent="0.35">
      <c r="A58" s="1"/>
      <c r="B58" s="9"/>
      <c r="C58" s="9"/>
      <c r="D58" s="9"/>
      <c r="E58" s="9"/>
      <c r="F58" s="3"/>
    </row>
    <row r="59" spans="1:6" x14ac:dyDescent="0.35">
      <c r="A59" s="1"/>
      <c r="B59" s="9"/>
      <c r="C59" s="9"/>
      <c r="D59" s="9"/>
      <c r="E59" s="9"/>
      <c r="F59" s="3"/>
    </row>
    <row r="60" spans="1:6" x14ac:dyDescent="0.35">
      <c r="A60" s="1"/>
      <c r="B60" s="9"/>
      <c r="C60" s="9"/>
      <c r="D60" s="9"/>
      <c r="E60" s="9"/>
      <c r="F60" s="3"/>
    </row>
    <row r="61" spans="1:6" x14ac:dyDescent="0.35">
      <c r="A61" s="1"/>
      <c r="B61" s="9"/>
      <c r="C61" s="9"/>
      <c r="D61" s="9"/>
      <c r="E61" s="9"/>
      <c r="F61" s="3"/>
    </row>
    <row r="62" spans="1:6" x14ac:dyDescent="0.35">
      <c r="A62" s="1"/>
      <c r="B62" s="9"/>
      <c r="C62" s="9"/>
      <c r="D62" s="9"/>
      <c r="E62" s="9"/>
      <c r="F62" s="3"/>
    </row>
    <row r="63" spans="1:6" x14ac:dyDescent="0.35">
      <c r="A63" s="1"/>
      <c r="B63" s="9"/>
      <c r="C63" s="9"/>
      <c r="D63" s="9"/>
      <c r="E63" s="9"/>
      <c r="F63" s="3"/>
    </row>
    <row r="64" spans="1:6" x14ac:dyDescent="0.35">
      <c r="A64" s="1"/>
      <c r="B64" s="9"/>
      <c r="C64" s="9"/>
      <c r="D64" s="9"/>
      <c r="E64" s="9"/>
      <c r="F64" s="3"/>
    </row>
    <row r="65" spans="1:6" x14ac:dyDescent="0.35">
      <c r="A65" s="1"/>
      <c r="C65" s="30" t="s">
        <v>1</v>
      </c>
      <c r="D65" s="30" t="s">
        <v>3</v>
      </c>
      <c r="E65" s="30" t="s">
        <v>14</v>
      </c>
      <c r="F65" s="3"/>
    </row>
    <row r="66" spans="1:6" x14ac:dyDescent="0.35">
      <c r="A66" s="1"/>
      <c r="C66" s="31" t="s">
        <v>15</v>
      </c>
      <c r="D66" s="32">
        <f>B36</f>
        <v>1411656.25</v>
      </c>
      <c r="E66" s="32">
        <f>C36</f>
        <v>2236875</v>
      </c>
      <c r="F66" s="3"/>
    </row>
    <row r="67" spans="1:6" x14ac:dyDescent="0.35">
      <c r="A67" s="1"/>
      <c r="C67" s="31" t="s">
        <v>16</v>
      </c>
      <c r="D67" s="33">
        <f>STDEV(B4:B35)</f>
        <v>312799.08107436594</v>
      </c>
      <c r="E67" s="33">
        <f>STDEV(C4:C35)</f>
        <v>988883.16769719508</v>
      </c>
      <c r="F67" s="3"/>
    </row>
    <row r="68" spans="1:6" x14ac:dyDescent="0.35">
      <c r="A68" s="1"/>
      <c r="C68" s="31" t="s">
        <v>17</v>
      </c>
      <c r="D68" s="32">
        <v>32</v>
      </c>
      <c r="E68" s="33">
        <v>32</v>
      </c>
      <c r="F68" s="3"/>
    </row>
    <row r="69" spans="1:6" x14ac:dyDescent="0.35">
      <c r="A69" s="1"/>
      <c r="F69" s="3"/>
    </row>
  </sheetData>
  <mergeCells count="5">
    <mergeCell ref="B42:D42"/>
    <mergeCell ref="E43:H43"/>
    <mergeCell ref="C49:D49"/>
    <mergeCell ref="C50:D50"/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2019-02-05T06:15:20Z</dcterms:created>
  <dcterms:modified xsi:type="dcterms:W3CDTF">2019-02-05T06:20:52Z</dcterms:modified>
</cp:coreProperties>
</file>