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 ITP - IPB\KERJAAN\JTIP - 2018 Own Journal - Frozen shrimp\"/>
    </mc:Choice>
  </mc:AlternateContent>
  <bookViews>
    <workbookView xWindow="0" yWindow="0" windowWidth="19200" windowHeight="6950"/>
  </bookViews>
  <sheets>
    <sheet name="Perhitungan Biaya Produksi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B5" i="1"/>
  <c r="B6" i="1" s="1"/>
  <c r="C5" i="1"/>
  <c r="E8" i="1" s="1"/>
  <c r="H10" i="1" s="1"/>
  <c r="H9" i="1"/>
  <c r="D8" i="1" l="1"/>
  <c r="H5" i="1" s="1"/>
  <c r="G10" i="1"/>
  <c r="H11" i="1"/>
  <c r="G11" i="1" s="1"/>
  <c r="H6" i="1"/>
  <c r="G6" i="1" s="1"/>
  <c r="G5" i="1"/>
  <c r="B13" i="1"/>
  <c r="B14" i="1" s="1"/>
  <c r="B15" i="1"/>
  <c r="B16" i="1" s="1"/>
  <c r="B8" i="1"/>
  <c r="B10" i="1" s="1"/>
  <c r="B11" i="1"/>
  <c r="B12" i="1" s="1"/>
  <c r="C6" i="1"/>
  <c r="B17" i="1" l="1"/>
  <c r="B18" i="1"/>
  <c r="B19" i="1" s="1"/>
  <c r="C13" i="1"/>
  <c r="C14" i="1" s="1"/>
  <c r="C15" i="1"/>
  <c r="C16" i="1" s="1"/>
  <c r="C8" i="1"/>
  <c r="C10" i="1" s="1"/>
  <c r="C11" i="1"/>
  <c r="C12" i="1" s="1"/>
  <c r="C17" i="1" l="1"/>
  <c r="C18" i="1" s="1"/>
  <c r="C19" i="1" s="1"/>
  <c r="B21" i="1" s="1"/>
  <c r="B20" i="1" s="1"/>
</calcChain>
</file>

<file path=xl/sharedStrings.xml><?xml version="1.0" encoding="utf-8"?>
<sst xmlns="http://schemas.openxmlformats.org/spreadsheetml/2006/main" count="30" uniqueCount="27">
  <si>
    <t>Selisih biaya RM dan bahan kimia /kg FG</t>
  </si>
  <si>
    <t>Selisih biaya RM dan bahan kimia /2000 kg FG</t>
  </si>
  <si>
    <t>Total biaya RM dan bahan kimia/kg FG</t>
  </si>
  <si>
    <t>Total biaya RM dan bahan kimia/2000 kg FG</t>
  </si>
  <si>
    <t>Total biaya bahan kimia/2000 kg FG</t>
  </si>
  <si>
    <t>Biaya kebutuhan MTR 79-N (23.450/kg)</t>
  </si>
  <si>
    <t>Kebutuhan MTR 79-N/2000 kg FG</t>
  </si>
  <si>
    <t>Biaya kebutuhan MTR 80-P (25.366/kg)</t>
  </si>
  <si>
    <t>Kebutuhan MTR 80-P/2000 kg FG</t>
  </si>
  <si>
    <t>Biaya kebutuhan garam (1.500/kg)</t>
  </si>
  <si>
    <t>HO</t>
  </si>
  <si>
    <t>Kebutuhan garam/2000 kg FG</t>
  </si>
  <si>
    <t>HL</t>
  </si>
  <si>
    <t>Bobot HO (kg)</t>
  </si>
  <si>
    <t>FG</t>
  </si>
  <si>
    <t>Yield (HO to HL)</t>
  </si>
  <si>
    <t>Bobot HL (kg)</t>
  </si>
  <si>
    <t>Yield (HL to Peel)</t>
  </si>
  <si>
    <t>Bobot PND (kg)</t>
  </si>
  <si>
    <t>Yield (PND to FG)</t>
  </si>
  <si>
    <t>Asumsi FG=2000 kg/hari</t>
  </si>
  <si>
    <t>41-50</t>
  </si>
  <si>
    <t>Kontrol</t>
  </si>
  <si>
    <t>E</t>
  </si>
  <si>
    <t>Konsentrasi Polifosfat</t>
  </si>
  <si>
    <t>Kategori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</si>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</sst>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p&quot;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vertical="top"/>
    </xf>
    <xf numFmtId="164" fontId="0" fillId="0" borderId="2" xfId="0" applyNumberFormat="1" applyBorder="1"/>
    <xf numFmtId="0" fontId="0" fillId="0" borderId="2" xfId="0" applyBorder="1"/>
    <xf numFmtId="2" fontId="0" fillId="0" borderId="3" xfId="0" applyNumberFormat="1" applyBorder="1"/>
    <xf numFmtId="0" fontId="0" fillId="0" borderId="3" xfId="0" applyFill="1" applyBorder="1" applyAlignment="1">
      <alignment vertical="top"/>
    </xf>
    <xf numFmtId="164" fontId="0" fillId="0" borderId="4" xfId="0" applyNumberFormat="1" applyBorder="1"/>
    <xf numFmtId="0" fontId="0" fillId="0" borderId="4" xfId="0" applyBorder="1" applyAlignment="1">
      <alignment wrapText="1"/>
    </xf>
    <xf numFmtId="0" fontId="0" fillId="0" borderId="4" xfId="0" applyBorder="1"/>
    <xf numFmtId="1" fontId="0" fillId="0" borderId="0" xfId="0" applyNumberFormat="1"/>
    <xf numFmtId="2" fontId="0" fillId="0" borderId="4" xfId="0" applyNumberFormat="1" applyBorder="1"/>
    <xf numFmtId="0" fontId="0" fillId="0" borderId="4" xfId="0" applyBorder="1" applyAlignment="1">
      <alignment vertical="top"/>
    </xf>
    <xf numFmtId="10" fontId="0" fillId="0" borderId="3" xfId="1" applyNumberFormat="1" applyFont="1" applyBorder="1"/>
    <xf numFmtId="0" fontId="0" fillId="0" borderId="3" xfId="0" applyBorder="1" applyAlignment="1">
      <alignment vertical="top"/>
    </xf>
    <xf numFmtId="9" fontId="0" fillId="0" borderId="0" xfId="0" applyNumberFormat="1"/>
    <xf numFmtId="10" fontId="0" fillId="0" borderId="0" xfId="0" applyNumberFormat="1"/>
    <xf numFmtId="2" fontId="0" fillId="0" borderId="0" xfId="0" applyNumberFormat="1" applyBorder="1"/>
    <xf numFmtId="9" fontId="0" fillId="0" borderId="4" xfId="1" applyFont="1" applyBorder="1" applyAlignment="1">
      <alignment vertical="top"/>
    </xf>
    <xf numFmtId="9" fontId="0" fillId="0" borderId="3" xfId="1" applyFont="1" applyBorder="1"/>
    <xf numFmtId="9" fontId="0" fillId="0" borderId="5" xfId="1" applyFont="1" applyBorder="1"/>
    <xf numFmtId="9" fontId="0" fillId="0" borderId="3" xfId="1" applyFont="1" applyBorder="1" applyAlignment="1">
      <alignment vertical="top"/>
    </xf>
    <xf numFmtId="2" fontId="0" fillId="0" borderId="2" xfId="0" applyNumberFormat="1" applyBorder="1"/>
    <xf numFmtId="10" fontId="0" fillId="0" borderId="5" xfId="1" applyNumberFormat="1" applyFont="1" applyBorder="1"/>
    <xf numFmtId="0" fontId="0" fillId="0" borderId="3" xfId="0" applyBorder="1"/>
    <xf numFmtId="164" fontId="0" fillId="0" borderId="1" xfId="0" applyNumberFormat="1" applyBorder="1" applyAlignment="1">
      <alignment horizontal="center"/>
    </xf>
    <xf numFmtId="0" fontId="2" fillId="2" borderId="1" xfId="0" applyFont="1" applyFill="1" applyBorder="1"/>
    <xf numFmtId="16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%20Valida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tch 1"/>
      <sheetName val="Batch 2"/>
      <sheetName val="Batch 3"/>
      <sheetName val="Batch 4"/>
      <sheetName val="Batch 5"/>
    </sheetNames>
    <sheetDataSet>
      <sheetData sheetId="0">
        <row r="28">
          <cell r="X28">
            <v>1.2435873232208876</v>
          </cell>
        </row>
        <row r="29">
          <cell r="X29">
            <v>1.2141183616648152</v>
          </cell>
        </row>
      </sheetData>
      <sheetData sheetId="1">
        <row r="28">
          <cell r="X28">
            <v>1.2117544034050036</v>
          </cell>
        </row>
        <row r="29">
          <cell r="X29">
            <v>1.1888025379615283</v>
          </cell>
        </row>
      </sheetData>
      <sheetData sheetId="2">
        <row r="28">
          <cell r="X28">
            <v>1.2383145247965606</v>
          </cell>
        </row>
        <row r="29">
          <cell r="X29">
            <v>1.2122235616438355</v>
          </cell>
        </row>
      </sheetData>
      <sheetData sheetId="3">
        <row r="28">
          <cell r="X28">
            <v>1.1872493394839625</v>
          </cell>
        </row>
        <row r="29">
          <cell r="X29">
            <v>1.1640248275862068</v>
          </cell>
        </row>
      </sheetData>
      <sheetData sheetId="4">
        <row r="28">
          <cell r="X28">
            <v>1.2150073778707693</v>
          </cell>
        </row>
        <row r="29">
          <cell r="X29">
            <v>1.1812470414133196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E15" sqref="E15"/>
    </sheetView>
  </sheetViews>
  <sheetFormatPr defaultRowHeight="14.5" x14ac:dyDescent="0.35"/>
  <cols>
    <col min="1" max="1" width="37" bestFit="1" customWidth="1"/>
    <col min="2" max="2" width="15.81640625" customWidth="1"/>
    <col min="3" max="3" width="17" customWidth="1"/>
    <col min="4" max="4" width="9.26953125" customWidth="1"/>
    <col min="7" max="7" width="9.54296875" bestFit="1" customWidth="1"/>
    <col min="11" max="11" width="9.54296875" customWidth="1"/>
  </cols>
  <sheetData>
    <row r="1" spans="1:8" x14ac:dyDescent="0.35">
      <c r="A1" t="s">
        <v>26</v>
      </c>
    </row>
    <row r="2" spans="1:8" x14ac:dyDescent="0.35">
      <c r="A2" s="31" t="s">
        <v>25</v>
      </c>
      <c r="B2" s="30" t="s">
        <v>24</v>
      </c>
      <c r="C2" s="30"/>
    </row>
    <row r="3" spans="1:8" x14ac:dyDescent="0.35">
      <c r="A3" s="31"/>
      <c r="B3" s="32" t="s">
        <v>23</v>
      </c>
      <c r="C3" s="32" t="s">
        <v>22</v>
      </c>
      <c r="G3" t="s">
        <v>21</v>
      </c>
    </row>
    <row r="4" spans="1:8" x14ac:dyDescent="0.35">
      <c r="A4" s="26" t="s">
        <v>20</v>
      </c>
      <c r="B4" s="26">
        <v>2000</v>
      </c>
      <c r="C4" s="26">
        <v>2000</v>
      </c>
      <c r="F4" t="s">
        <v>14</v>
      </c>
      <c r="G4">
        <v>48</v>
      </c>
      <c r="H4">
        <f>453.6/G4</f>
        <v>9.4500000000000011</v>
      </c>
    </row>
    <row r="5" spans="1:8" x14ac:dyDescent="0.35">
      <c r="A5" s="16" t="s">
        <v>19</v>
      </c>
      <c r="B5" s="25">
        <f>SUM(('[1]Batch 1'!$X$28+'[1]Batch 2'!$X$28+'[1]Batch 3'!$X$28+'[1]Batch 4'!$X$28+'[1]Batch 5'!$X$28)/5)</f>
        <v>1.2191825937554366</v>
      </c>
      <c r="C5" s="15">
        <f>SUM(('[1]Batch 1'!$X$29+'[1]Batch 2'!$X$29+'[1]Batch 3'!$X$29+'[1]Batch 4'!$X$29+'[1]Batch 5'!$X$29)/5)</f>
        <v>1.1920832660539413</v>
      </c>
      <c r="F5" t="s">
        <v>12</v>
      </c>
      <c r="G5">
        <f>453.6/H5</f>
        <v>47.987026890213983</v>
      </c>
      <c r="H5">
        <f>H4/D8</f>
        <v>9.4525547714751816</v>
      </c>
    </row>
    <row r="6" spans="1:8" x14ac:dyDescent="0.35">
      <c r="A6" s="14" t="s">
        <v>18</v>
      </c>
      <c r="B6" s="19">
        <f>(1/B5*B4)</f>
        <v>1640.4433677480736</v>
      </c>
      <c r="C6" s="24">
        <f>(1/C5*C4)</f>
        <v>1677.7351523609937</v>
      </c>
      <c r="F6" t="s">
        <v>10</v>
      </c>
      <c r="G6" s="12">
        <f>1000/H6</f>
        <v>71.409266205675564</v>
      </c>
      <c r="H6">
        <f>(H5/B9)</f>
        <v>14.003784846629898</v>
      </c>
    </row>
    <row r="7" spans="1:8" x14ac:dyDescent="0.35">
      <c r="A7" s="23" t="s">
        <v>17</v>
      </c>
      <c r="B7" s="22">
        <v>0.82</v>
      </c>
      <c r="C7" s="21">
        <v>0.82</v>
      </c>
      <c r="G7">
        <v>71200</v>
      </c>
    </row>
    <row r="8" spans="1:8" x14ac:dyDescent="0.35">
      <c r="A8" s="20" t="s">
        <v>16</v>
      </c>
      <c r="B8" s="19">
        <f>(1/B7*B6)</f>
        <v>2000.5406923756993</v>
      </c>
      <c r="C8" s="13">
        <f>(1/C7*C6)</f>
        <v>2046.0184784890166</v>
      </c>
      <c r="D8" s="18">
        <f>B7*B5</f>
        <v>0.99972972687945794</v>
      </c>
      <c r="E8" s="17">
        <f>C7*C5</f>
        <v>0.9775082781642318</v>
      </c>
    </row>
    <row r="9" spans="1:8" x14ac:dyDescent="0.35">
      <c r="A9" s="16" t="s">
        <v>15</v>
      </c>
      <c r="B9" s="15">
        <v>0.67500000000000004</v>
      </c>
      <c r="C9" s="15">
        <v>0.67500000000000004</v>
      </c>
      <c r="F9" t="s">
        <v>14</v>
      </c>
      <c r="G9">
        <v>48</v>
      </c>
      <c r="H9">
        <f>453.6/G9</f>
        <v>9.4500000000000011</v>
      </c>
    </row>
    <row r="10" spans="1:8" x14ac:dyDescent="0.35">
      <c r="A10" s="14" t="s">
        <v>13</v>
      </c>
      <c r="B10" s="13">
        <f>(1/B9*B8)</f>
        <v>2963.7639887047394</v>
      </c>
      <c r="C10" s="13">
        <f>(1/C9*C8)</f>
        <v>3031.138486650395</v>
      </c>
      <c r="F10" t="s">
        <v>12</v>
      </c>
      <c r="G10">
        <f>453.6/H10</f>
        <v>46.920397351883125</v>
      </c>
      <c r="H10">
        <f>H9/E8</f>
        <v>9.6674373108606044</v>
      </c>
    </row>
    <row r="11" spans="1:8" x14ac:dyDescent="0.35">
      <c r="A11" s="8" t="s">
        <v>11</v>
      </c>
      <c r="B11" s="7">
        <f>(0.01*B6*2)</f>
        <v>32.808867354961471</v>
      </c>
      <c r="C11" s="7">
        <f>(0.02*C6*2)</f>
        <v>67.109406094439748</v>
      </c>
      <c r="F11" t="s">
        <v>10</v>
      </c>
      <c r="G11" s="12">
        <f>1000/H11</f>
        <v>69.822019868873696</v>
      </c>
      <c r="H11">
        <f>(H10/C9)</f>
        <v>14.322129349423117</v>
      </c>
    </row>
    <row r="12" spans="1:8" x14ac:dyDescent="0.35">
      <c r="A12" s="11" t="s">
        <v>9</v>
      </c>
      <c r="B12" s="9">
        <f>(B11*1500)</f>
        <v>49213.301032442207</v>
      </c>
      <c r="C12" s="9">
        <f>(C11*1500)</f>
        <v>100664.10914165962</v>
      </c>
      <c r="G12">
        <v>71500</v>
      </c>
    </row>
    <row r="13" spans="1:8" x14ac:dyDescent="0.35">
      <c r="A13" s="8" t="s">
        <v>8</v>
      </c>
      <c r="B13" s="7">
        <f>(0.025*B6*2)</f>
        <v>82.022168387403681</v>
      </c>
      <c r="C13" s="7">
        <f>(0.01*C6*2)</f>
        <v>33.554703047219874</v>
      </c>
    </row>
    <row r="14" spans="1:8" ht="17.25" customHeight="1" x14ac:dyDescent="0.35">
      <c r="A14" s="10" t="s">
        <v>7</v>
      </c>
      <c r="B14" s="9">
        <f>(B13*25366)</f>
        <v>2080574.3233148819</v>
      </c>
      <c r="C14" s="9">
        <f>(C13*25366)</f>
        <v>851148.59749577928</v>
      </c>
    </row>
    <row r="15" spans="1:8" x14ac:dyDescent="0.35">
      <c r="A15" s="8" t="s">
        <v>6</v>
      </c>
      <c r="B15" s="7">
        <f>(0.03*B6*2)</f>
        <v>98.426602064884406</v>
      </c>
      <c r="C15" s="7">
        <f>(0.03*C6*2)</f>
        <v>100.66410914165961</v>
      </c>
    </row>
    <row r="16" spans="1:8" x14ac:dyDescent="0.35">
      <c r="A16" s="6" t="s">
        <v>5</v>
      </c>
      <c r="B16" s="5">
        <f>(B15*23450)</f>
        <v>2308103.8184215394</v>
      </c>
      <c r="C16" s="5">
        <f>(C15*23450)</f>
        <v>2360573.3593719178</v>
      </c>
    </row>
    <row r="17" spans="1:3" x14ac:dyDescent="0.35">
      <c r="A17" s="4" t="s">
        <v>4</v>
      </c>
      <c r="B17" s="2">
        <f>(B12+B14+B16)</f>
        <v>4437891.4427688634</v>
      </c>
      <c r="C17" s="2">
        <f>(C12+C14+C16)</f>
        <v>3312386.0660093566</v>
      </c>
    </row>
    <row r="18" spans="1:3" ht="33" customHeight="1" x14ac:dyDescent="0.35">
      <c r="A18" s="3" t="s">
        <v>3</v>
      </c>
      <c r="B18" s="2">
        <f>((B10*G7)+B17)</f>
        <v>215457887.43854633</v>
      </c>
      <c r="C18" s="2">
        <f>((C10*G12)+C17)</f>
        <v>220038787.86151257</v>
      </c>
    </row>
    <row r="19" spans="1:3" x14ac:dyDescent="0.35">
      <c r="A19" s="3" t="s">
        <v>2</v>
      </c>
      <c r="B19" s="2">
        <f>(B18/2000)</f>
        <v>107728.94371927317</v>
      </c>
      <c r="C19" s="2">
        <f>(C18/2000)</f>
        <v>110019.39393075628</v>
      </c>
    </row>
    <row r="20" spans="1:3" ht="29" x14ac:dyDescent="0.35">
      <c r="A20" s="1" t="s">
        <v>1</v>
      </c>
      <c r="B20" s="27">
        <f>(B21*2000)</f>
        <v>4580900.4229662241</v>
      </c>
      <c r="C20" s="27"/>
    </row>
    <row r="21" spans="1:3" x14ac:dyDescent="0.35">
      <c r="A21" s="28" t="s">
        <v>0</v>
      </c>
      <c r="B21" s="29">
        <f>(C19-B19)</f>
        <v>2290.4502114831121</v>
      </c>
      <c r="C21" s="30"/>
    </row>
  </sheetData>
  <mergeCells count="4">
    <mergeCell ref="B20:C20"/>
    <mergeCell ref="B2:C2"/>
    <mergeCell ref="A2:A3"/>
    <mergeCell ref="B21:C21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Perhitungan Biaya Produksi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2018-03-29T09:37:14Z</dcterms:created>
  <dcterms:modified xsi:type="dcterms:W3CDTF">2018-03-29T13:57:52Z</dcterms:modified>
</cp:coreProperties>
</file>