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75" windowWidth="19875" windowHeight="7215" activeTab="2"/>
  </bookViews>
  <sheets>
    <sheet name="Tabel 5" sheetId="17" r:id="rId1"/>
    <sheet name="Tabel 4" sheetId="16" r:id="rId2"/>
    <sheet name="Tabel 3" sheetId="15" r:id="rId3"/>
    <sheet name="Tabel 2" sheetId="14" r:id="rId4"/>
    <sheet name="GAMBAR 1" sheetId="12" r:id="rId5"/>
    <sheet name="Gambar 2" sheetId="1" r:id="rId6"/>
    <sheet name="GAMBAR 3" sheetId="2" r:id="rId7"/>
    <sheet name="GAMBAR 4" sheetId="3" r:id="rId8"/>
    <sheet name="GAMBAR 5,7" sheetId="4" r:id="rId9"/>
    <sheet name="GAMBAR 6" sheetId="5" r:id="rId10"/>
    <sheet name="GAMBAR 8" sheetId="6" r:id="rId11"/>
    <sheet name="GAMBAR 9" sheetId="7" r:id="rId12"/>
    <sheet name="GAMBAR 10" sheetId="8" r:id="rId13"/>
    <sheet name="GAMBAR 11" sheetId="9" r:id="rId14"/>
    <sheet name="GAMBAR 12" sheetId="10" r:id="rId15"/>
    <sheet name="GAMBAR 13" sheetId="11" r:id="rId16"/>
    <sheet name="Sheet1" sheetId="13" r:id="rId17"/>
  </sheets>
  <externalReferences>
    <externalReference r:id="rId18"/>
    <externalReference r:id="rId19"/>
    <externalReference r:id="rId20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D3" i="16" l="1"/>
  <c r="D4" i="16"/>
  <c r="D5" i="16"/>
  <c r="D5" i="11" l="1"/>
  <c r="D4" i="11"/>
  <c r="D3" i="11"/>
  <c r="C54" i="7" l="1"/>
  <c r="C23" i="7"/>
  <c r="C10" i="7"/>
  <c r="I3" i="4"/>
  <c r="H3" i="4"/>
  <c r="G3" i="4"/>
  <c r="E3" i="5"/>
  <c r="D3" i="5"/>
  <c r="C3" i="5"/>
  <c r="E2" i="5"/>
  <c r="D2" i="5"/>
  <c r="C2" i="5"/>
  <c r="C54" i="4"/>
  <c r="C23" i="4"/>
  <c r="C10" i="4"/>
  <c r="N9" i="3"/>
  <c r="N8" i="3"/>
  <c r="N7" i="3"/>
  <c r="N6" i="3"/>
  <c r="N5" i="3"/>
  <c r="N4" i="3"/>
  <c r="N3" i="3"/>
  <c r="J10" i="3"/>
  <c r="J8" i="3"/>
  <c r="J7" i="3"/>
  <c r="J6" i="3"/>
  <c r="J4" i="3"/>
  <c r="G10" i="3"/>
  <c r="G9" i="3"/>
  <c r="G8" i="3"/>
  <c r="G7" i="3"/>
  <c r="G6" i="3"/>
  <c r="D10" i="3"/>
  <c r="D9" i="3"/>
  <c r="D8" i="3"/>
  <c r="D7" i="3"/>
  <c r="D6" i="3"/>
  <c r="D5" i="3"/>
  <c r="D4" i="3"/>
  <c r="K5" i="1"/>
  <c r="K4" i="1"/>
  <c r="K3" i="1"/>
  <c r="K6" i="1" s="1"/>
  <c r="F9" i="1"/>
  <c r="F8" i="1"/>
  <c r="F7" i="1"/>
  <c r="F6" i="1"/>
  <c r="F5" i="1"/>
  <c r="F4" i="1"/>
  <c r="F3" i="1"/>
  <c r="E9" i="1"/>
  <c r="E8" i="1"/>
  <c r="E7" i="1"/>
  <c r="E6" i="1"/>
  <c r="E5" i="1"/>
  <c r="E4" i="1"/>
  <c r="E3" i="1"/>
  <c r="J6" i="1"/>
  <c r="E10" i="1" l="1"/>
  <c r="N23" i="1"/>
  <c r="F10" i="1" l="1"/>
</calcChain>
</file>

<file path=xl/sharedStrings.xml><?xml version="1.0" encoding="utf-8"?>
<sst xmlns="http://schemas.openxmlformats.org/spreadsheetml/2006/main" count="1278" uniqueCount="203">
  <si>
    <t>Tutupan Lahan</t>
  </si>
  <si>
    <t>Prosentase</t>
  </si>
  <si>
    <t>Hutan Primer</t>
  </si>
  <si>
    <t>Hutan Sekunder</t>
  </si>
  <si>
    <t>Hutan Tanaman</t>
  </si>
  <si>
    <t>Luas Spasial DAS (Ha)</t>
  </si>
  <si>
    <r>
      <t>K</t>
    </r>
    <r>
      <rPr>
        <sz val="7"/>
        <color theme="1"/>
        <rFont val="Times New Roman"/>
        <family val="1"/>
      </rPr>
      <t>eseluruhan (Ha)</t>
    </r>
  </si>
  <si>
    <t>Presentase</t>
  </si>
  <si>
    <t xml:space="preserve">Hulu </t>
  </si>
  <si>
    <t>Tengah</t>
  </si>
  <si>
    <t xml:space="preserve">Hilir </t>
  </si>
  <si>
    <t>Hutan</t>
  </si>
  <si>
    <t>Pemukiman</t>
  </si>
  <si>
    <t>Sawah</t>
  </si>
  <si>
    <t>Perkebunan</t>
  </si>
  <si>
    <t>Semak/Belukar</t>
  </si>
  <si>
    <t>Badan Air</t>
  </si>
  <si>
    <t>Keseluruhan (Ha)</t>
  </si>
  <si>
    <t>Pertanian Lahan Kering</t>
  </si>
  <si>
    <t>Kabupaten Bogor</t>
  </si>
  <si>
    <t>Kota Bogor</t>
  </si>
  <si>
    <t>Kota Depok</t>
  </si>
  <si>
    <t>Padi sawah</t>
  </si>
  <si>
    <t>Padi Gogo</t>
  </si>
  <si>
    <t>Ubi Kayu</t>
  </si>
  <si>
    <t>Ubi Jalar</t>
  </si>
  <si>
    <t>Jagung</t>
  </si>
  <si>
    <t>Talas</t>
  </si>
  <si>
    <t>Kacang Tanah</t>
  </si>
  <si>
    <t>Komoditas</t>
  </si>
  <si>
    <t xml:space="preserve">Luas </t>
  </si>
  <si>
    <t>Produksi (Ton)</t>
  </si>
  <si>
    <t>(Ha)</t>
  </si>
  <si>
    <t>-</t>
  </si>
  <si>
    <t>Produktivitas</t>
  </si>
  <si>
    <t>(Ton/Ha)</t>
  </si>
  <si>
    <t>Produktivitas (Ton/Ha)</t>
  </si>
  <si>
    <t>Kecamatan</t>
  </si>
  <si>
    <t>Jumlah Penduduk 2014</t>
  </si>
  <si>
    <t>Megamendung</t>
  </si>
  <si>
    <t xml:space="preserve">Cisarua </t>
  </si>
  <si>
    <t xml:space="preserve">Ciawi </t>
  </si>
  <si>
    <t xml:space="preserve">Babakan Madang </t>
  </si>
  <si>
    <t>Suka Makmur</t>
  </si>
  <si>
    <t xml:space="preserve"> Bogor Selatan</t>
  </si>
  <si>
    <t>Bogor Timur</t>
  </si>
  <si>
    <t>Bogor Tengah</t>
  </si>
  <si>
    <t>Bogor Utara</t>
  </si>
  <si>
    <t>Tanah Sereal</t>
  </si>
  <si>
    <t>Bojonggede</t>
  </si>
  <si>
    <t>Cibinong</t>
  </si>
  <si>
    <t xml:space="preserve">Sukaraja </t>
  </si>
  <si>
    <t>Beji</t>
  </si>
  <si>
    <t>Cimanggis</t>
  </si>
  <si>
    <t>Limo</t>
  </si>
  <si>
    <t>Pancoran Mas</t>
  </si>
  <si>
    <t xml:space="preserve">Sukmajaya </t>
  </si>
  <si>
    <t>Cilodong</t>
  </si>
  <si>
    <t>Jagakarsa</t>
  </si>
  <si>
    <t>Kebayoran Baru</t>
  </si>
  <si>
    <t>Mampang Prapatan</t>
  </si>
  <si>
    <t>Pancoran</t>
  </si>
  <si>
    <t>Pasar Minggu</t>
  </si>
  <si>
    <t>Setia Budi</t>
  </si>
  <si>
    <t>Tebet</t>
  </si>
  <si>
    <t>Ciracas</t>
  </si>
  <si>
    <t>Jatinegara</t>
  </si>
  <si>
    <t>Kramat Jati</t>
  </si>
  <si>
    <t>Matraman</t>
  </si>
  <si>
    <t>Pasar Rebo</t>
  </si>
  <si>
    <t>Pulo Gadung</t>
  </si>
  <si>
    <t>Menteng</t>
  </si>
  <si>
    <t>Tanah Abang</t>
  </si>
  <si>
    <t>Cempaka Putih</t>
  </si>
  <si>
    <t>Gambir</t>
  </si>
  <si>
    <t>Johar Baru</t>
  </si>
  <si>
    <t>Kemayoran</t>
  </si>
  <si>
    <t>Sawah Besar</t>
  </si>
  <si>
    <t>Senen</t>
  </si>
  <si>
    <t>Grogol Petamburan</t>
  </si>
  <si>
    <t>Palmerah</t>
  </si>
  <si>
    <t>Taman Sari</t>
  </si>
  <si>
    <t>Tambora</t>
  </si>
  <si>
    <t>Kelapa Gading</t>
  </si>
  <si>
    <t>Koja</t>
  </si>
  <si>
    <t>Pademangan</t>
  </si>
  <si>
    <t>Penjaringan</t>
  </si>
  <si>
    <t>Tanjung Priok</t>
  </si>
  <si>
    <t>Hulu</t>
  </si>
  <si>
    <t>Hilir</t>
  </si>
  <si>
    <t xml:space="preserve">Jumlah Penduduk </t>
  </si>
  <si>
    <t>Kepadatan Penduduk</t>
  </si>
  <si>
    <t>Jumlah Penduduk Jiwa)</t>
  </si>
  <si>
    <t>PDRB Per kapita</t>
  </si>
  <si>
    <t>-    Ciracas</t>
  </si>
  <si>
    <t>-    Jatinegara</t>
  </si>
  <si>
    <t>-    Kramat Jati</t>
  </si>
  <si>
    <t>-    Matraman</t>
  </si>
  <si>
    <t>-    Pasar Rebo</t>
  </si>
  <si>
    <t>-    Pulo Gadung</t>
  </si>
  <si>
    <t>PDRB (juta Rp)</t>
  </si>
  <si>
    <t>Bogor Selatan</t>
  </si>
  <si>
    <t>Usia</t>
  </si>
  <si>
    <t>(tahun)</t>
  </si>
  <si>
    <t>(Rp)</t>
  </si>
  <si>
    <t>WTP TENGAH</t>
  </si>
  <si>
    <t>WTP HULU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</si>
  <si>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</si>
  <si>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</si>
  <si>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</si>
  <si>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</si>
  <si>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</si>
  <si>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</si>
  <si>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</si>
  <si>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</si>
  <si>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</si>
  <si>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</si>
  <si>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</si>
  <si>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</si>
  <si>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</si>
  <si>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</si>
  <si>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</si>
  <si>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</si>
  <si>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</si>
  <si>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</si>
  <si>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</si>
  <si>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</si>
  <si>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</si>
  <si>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</si>
  <si>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</si>
  <si>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Intercept</t>
  </si>
  <si>
    <t>X Variable 1</t>
  </si>
  <si>
    <t>WTP HILIR</t>
  </si>
  <si>
    <t>Pendapatan</t>
  </si>
  <si>
    <t>(Rp/bulan)</t>
  </si>
  <si>
    <t>Pendidikan</t>
  </si>
  <si>
    <t>Use Value</t>
  </si>
  <si>
    <t>Non-Use Value</t>
  </si>
  <si>
    <t>(Rp Triliun)</t>
  </si>
  <si>
    <t xml:space="preserve"> Hulu</t>
  </si>
  <si>
    <t>Nilai Ekonomi</t>
  </si>
  <si>
    <t>Nilai Ekonomi (Rp Triliun)</t>
  </si>
  <si>
    <t>Sumber; BPDAS Ciliwung 2016</t>
  </si>
  <si>
    <t>Tubuh air</t>
  </si>
  <si>
    <t>PADEMANGAN</t>
  </si>
  <si>
    <t>KOTA JAKARTA UTARA</t>
  </si>
  <si>
    <t>TANJUNG PRIOK</t>
  </si>
  <si>
    <t>Pertanian lahan kering</t>
  </si>
  <si>
    <t>Lapangan udara</t>
  </si>
  <si>
    <t>KOJA</t>
  </si>
  <si>
    <t>KELAPA GADING</t>
  </si>
  <si>
    <t>TAMBORA</t>
  </si>
  <si>
    <t>KOTA JAKARTA BARAT</t>
  </si>
  <si>
    <t>TAMAN SARI</t>
  </si>
  <si>
    <t>PALMERAH</t>
  </si>
  <si>
    <t>GROGOL PETAMBURAN</t>
  </si>
  <si>
    <t>KEMAYORAN</t>
  </si>
  <si>
    <t>KOTA JAKARTA PUSAT</t>
  </si>
  <si>
    <t>SETIA BUDI</t>
  </si>
  <si>
    <t>KOTA JAKARTA SELATAN</t>
  </si>
  <si>
    <t>KRAMATJATI</t>
  </si>
  <si>
    <t>KOTA JAKARTA TIMUR</t>
  </si>
  <si>
    <t>JATINEGARA</t>
  </si>
  <si>
    <t>CIRACAS</t>
  </si>
  <si>
    <t>Pertanian lahan kering campur</t>
  </si>
  <si>
    <t>PANCORAN</t>
  </si>
  <si>
    <t>MAMPANG PRAPATAN</t>
  </si>
  <si>
    <t>KEBAYORAN BARU</t>
  </si>
  <si>
    <t>JAGAKARSA</t>
  </si>
  <si>
    <t>SUKMA JAYA</t>
  </si>
  <si>
    <t>KOTA DEPOK</t>
  </si>
  <si>
    <t>PANCORAN MAS</t>
  </si>
  <si>
    <t>CIMANGGIS</t>
  </si>
  <si>
    <t>BEJI</t>
  </si>
  <si>
    <t>TANAH SEREAL</t>
  </si>
  <si>
    <t>KOTA BOGOR</t>
  </si>
  <si>
    <t xml:space="preserve"> </t>
  </si>
  <si>
    <t>KOTA BOGOR UTARA</t>
  </si>
  <si>
    <t>Hutan tanaman</t>
  </si>
  <si>
    <t>KOTA BOGOR TIMUR</t>
  </si>
  <si>
    <t>KOTA BOGOR TENGAH</t>
  </si>
  <si>
    <t>KOTA BOGOR SELATAN</t>
  </si>
  <si>
    <t>SUKARAJA</t>
  </si>
  <si>
    <t>BOGOR</t>
  </si>
  <si>
    <t>Semak/belukar</t>
  </si>
  <si>
    <t>Hutan lahan kering sekunder</t>
  </si>
  <si>
    <t>MEGAMENDUNG</t>
  </si>
  <si>
    <t>Tanah terbuka</t>
  </si>
  <si>
    <t>Hutan lahan kering primer</t>
  </si>
  <si>
    <t>CISARUA</t>
  </si>
  <si>
    <t>CIBINONG</t>
  </si>
  <si>
    <t>CIAWI</t>
  </si>
  <si>
    <t>BOJONGGEDE</t>
  </si>
  <si>
    <t>Keterangan</t>
  </si>
  <si>
    <t>HA</t>
  </si>
  <si>
    <t>PERIMETER</t>
  </si>
  <si>
    <t>AREA</t>
  </si>
  <si>
    <t>NAMA_KEC</t>
  </si>
  <si>
    <t>NAMA_KAB</t>
  </si>
  <si>
    <t>(Jiwa)</t>
  </si>
  <si>
    <t>WTP/Thn</t>
  </si>
  <si>
    <t>Jumlah Penduduk</t>
  </si>
  <si>
    <t>WTP/Individu/Bln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</si>
</sst>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000000"/>
      <name val="Times New Roman"/>
      <family val="1"/>
    </font>
    <font>
      <sz val="7"/>
      <color theme="1"/>
      <name val="Calibri"/>
      <family val="2"/>
      <charset val="1"/>
      <scheme val="minor"/>
    </font>
    <font>
      <b/>
      <sz val="7"/>
      <color theme="1"/>
      <name val="Times New Roman"/>
      <family val="1"/>
    </font>
    <font>
      <sz val="8"/>
      <color rgb="FF333333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sz val="9"/>
      <color theme="1"/>
      <name val="Times New Roman"/>
      <family val="1"/>
    </font>
    <font>
      <i/>
      <sz val="11"/>
      <color theme="1"/>
      <name val="Calibri"/>
      <family val="2"/>
      <charset val="1"/>
      <scheme val="minor"/>
    </font>
    <font>
      <sz val="10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/>
    <xf numFmtId="2" fontId="5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7" fillId="0" borderId="0" xfId="0" applyFont="1"/>
    <xf numFmtId="2" fontId="5" fillId="0" borderId="0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0" fillId="0" borderId="0" xfId="0" applyBorder="1"/>
    <xf numFmtId="0" fontId="5" fillId="0" borderId="0" xfId="0" applyFont="1" applyBorder="1"/>
    <xf numFmtId="2" fontId="5" fillId="0" borderId="0" xfId="0" applyNumberFormat="1" applyFont="1" applyBorder="1"/>
    <xf numFmtId="0" fontId="8" fillId="0" borderId="0" xfId="0" applyFont="1"/>
    <xf numFmtId="2" fontId="8" fillId="0" borderId="0" xfId="0" applyNumberFormat="1" applyFont="1"/>
    <xf numFmtId="0" fontId="3" fillId="0" borderId="0" xfId="0" applyFont="1" applyAlignment="1"/>
    <xf numFmtId="0" fontId="3" fillId="2" borderId="0" xfId="0" applyFont="1" applyFill="1" applyAlignment="1"/>
    <xf numFmtId="0" fontId="3" fillId="0" borderId="0" xfId="0" applyFont="1" applyBorder="1" applyAlignment="1">
      <alignment wrapText="1"/>
    </xf>
    <xf numFmtId="3" fontId="9" fillId="0" borderId="0" xfId="0" applyNumberFormat="1" applyFont="1" applyAlignment="1"/>
    <xf numFmtId="1" fontId="3" fillId="0" borderId="0" xfId="0" applyNumberFormat="1" applyFont="1" applyAlignment="1"/>
    <xf numFmtId="3" fontId="3" fillId="0" borderId="0" xfId="0" applyNumberFormat="1" applyFont="1" applyAlignment="1"/>
    <xf numFmtId="0" fontId="3" fillId="0" borderId="0" xfId="0" applyFont="1" applyBorder="1" applyAlignment="1">
      <alignment horizontal="left" wrapText="1"/>
    </xf>
    <xf numFmtId="0" fontId="10" fillId="0" borderId="0" xfId="0" applyFont="1" applyAlignment="1"/>
    <xf numFmtId="3" fontId="10" fillId="2" borderId="0" xfId="0" applyNumberFormat="1" applyFont="1" applyFill="1" applyAlignment="1"/>
    <xf numFmtId="1" fontId="10" fillId="0" borderId="0" xfId="0" applyNumberFormat="1" applyFont="1" applyAlignment="1"/>
    <xf numFmtId="0" fontId="11" fillId="0" borderId="0" xfId="0" applyFont="1"/>
    <xf numFmtId="1" fontId="12" fillId="0" borderId="0" xfId="0" applyNumberFormat="1" applyFont="1"/>
    <xf numFmtId="3" fontId="3" fillId="0" borderId="0" xfId="0" applyNumberFormat="1" applyFont="1"/>
    <xf numFmtId="1" fontId="3" fillId="0" borderId="0" xfId="0" applyNumberFormat="1" applyFont="1"/>
    <xf numFmtId="0" fontId="10" fillId="0" borderId="0" xfId="0" applyFont="1"/>
    <xf numFmtId="3" fontId="10" fillId="0" borderId="0" xfId="0" applyNumberFormat="1" applyFont="1"/>
    <xf numFmtId="1" fontId="10" fillId="0" borderId="0" xfId="0" applyNumberFormat="1" applyFont="1"/>
    <xf numFmtId="2" fontId="3" fillId="0" borderId="0" xfId="0" applyNumberFormat="1" applyFont="1"/>
    <xf numFmtId="0" fontId="11" fillId="0" borderId="0" xfId="0" applyFont="1" applyAlignment="1"/>
    <xf numFmtId="3" fontId="3" fillId="0" borderId="0" xfId="0" applyNumberFormat="1" applyFont="1" applyFill="1" applyAlignment="1"/>
    <xf numFmtId="3" fontId="10" fillId="0" borderId="0" xfId="0" applyNumberFormat="1" applyFont="1" applyAlignment="1"/>
    <xf numFmtId="3" fontId="3" fillId="0" borderId="0" xfId="0" applyNumberFormat="1" applyFont="1" applyBorder="1" applyAlignment="1"/>
    <xf numFmtId="0" fontId="1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1" xfId="0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15" fillId="0" borderId="0" xfId="0" applyNumberFormat="1" applyFont="1" applyFill="1"/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16" fillId="0" borderId="0" xfId="0" applyNumberFormat="1" applyFont="1" applyAlignment="1">
      <alignment horizontal="center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'Gambar 2'!$N$1</c:f>
              <c:strCache>
                <c:ptCount val="1"/>
                <c:pt idx="0">
                  <c:v>Prosentase</c:v>
                </c:pt>
              </c:strCache>
            </c:strRef>
          </c:tx>
          <c:explosion val="25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Hutan Primer; 9,25</a:t>
                    </a:r>
                    <a:r>
                      <a:rPr lang="id-ID"/>
                      <a:t>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Hutan Sekunder; 25,55</a:t>
                    </a:r>
                    <a:r>
                      <a:rPr lang="id-ID"/>
                      <a:t>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Hutan Tanaman; 12,07</a:t>
                    </a:r>
                    <a:r>
                      <a:rPr lang="id-ID"/>
                      <a:t> %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'Gambar 2'!$M$2:$M$5</c:f>
              <c:strCache>
                <c:ptCount val="4"/>
                <c:pt idx="1">
                  <c:v>Hutan Primer</c:v>
                </c:pt>
                <c:pt idx="2">
                  <c:v>Hutan Sekunder</c:v>
                </c:pt>
                <c:pt idx="3">
                  <c:v>Hutan Tanaman</c:v>
                </c:pt>
              </c:strCache>
            </c:strRef>
          </c:cat>
          <c:val>
            <c:numRef>
              <c:f>'Gambar 2'!$N$2:$N$5</c:f>
              <c:numCache>
                <c:formatCode>0.00</c:formatCode>
                <c:ptCount val="4"/>
                <c:pt idx="1">
                  <c:v>9.2487049676524435</c:v>
                </c:pt>
                <c:pt idx="2">
                  <c:v>25.548493443693751</c:v>
                </c:pt>
                <c:pt idx="3">
                  <c:v>12.069698695380396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[2]hilir!$S$1:$S$2</c:f>
              <c:strCache>
                <c:ptCount val="1"/>
                <c:pt idx="0">
                  <c:v>WTP HILIR (Rp)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[2]hilir!$R$3:$R$22</c:f>
              <c:numCache>
                <c:formatCode>General</c:formatCode>
                <c:ptCount val="20"/>
                <c:pt idx="0">
                  <c:v>21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36</c:v>
                </c:pt>
                <c:pt idx="5">
                  <c:v>37</c:v>
                </c:pt>
                <c:pt idx="6">
                  <c:v>37</c:v>
                </c:pt>
                <c:pt idx="7">
                  <c:v>38</c:v>
                </c:pt>
                <c:pt idx="8">
                  <c:v>40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45</c:v>
                </c:pt>
                <c:pt idx="14">
                  <c:v>46</c:v>
                </c:pt>
                <c:pt idx="15">
                  <c:v>51</c:v>
                </c:pt>
                <c:pt idx="16">
                  <c:v>52</c:v>
                </c:pt>
                <c:pt idx="17">
                  <c:v>52</c:v>
                </c:pt>
                <c:pt idx="18">
                  <c:v>55</c:v>
                </c:pt>
                <c:pt idx="19">
                  <c:v>55</c:v>
                </c:pt>
              </c:numCache>
            </c:numRef>
          </c:xVal>
          <c:yVal>
            <c:numRef>
              <c:f>[2]hilir!$S$3:$S$22</c:f>
              <c:numCache>
                <c:formatCode>General</c:formatCode>
                <c:ptCount val="2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15000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5000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5000</c:v>
                </c:pt>
                <c:pt idx="17">
                  <c:v>5000</c:v>
                </c:pt>
                <c:pt idx="18">
                  <c:v>10000</c:v>
                </c:pt>
                <c:pt idx="19">
                  <c:v>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01504"/>
        <c:axId val="129582208"/>
      </c:scatterChart>
      <c:valAx>
        <c:axId val="1293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b="0">
                    <a:latin typeface="Times New Roman" pitchFamily="18" charset="0"/>
                    <a:cs typeface="Times New Roman" pitchFamily="18" charset="0"/>
                  </a:rPr>
                  <a:t>Usia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582208"/>
        <c:crosses val="autoZero"/>
        <c:crossBetween val="midCat"/>
      </c:valAx>
      <c:valAx>
        <c:axId val="129582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b="0">
                    <a:latin typeface="Times New Roman" pitchFamily="18" charset="0"/>
                    <a:cs typeface="Times New Roman" pitchFamily="18" charset="0"/>
                  </a:rPr>
                  <a:t>WTP</a:t>
                </a:r>
                <a:r>
                  <a:rPr lang="id-ID" b="0" baseline="0">
                    <a:latin typeface="Times New Roman" pitchFamily="18" charset="0"/>
                    <a:cs typeface="Times New Roman" pitchFamily="18" charset="0"/>
                  </a:rPr>
                  <a:t> per Indovidu</a:t>
                </a:r>
                <a:endParaRPr lang="id-ID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301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9.6164479440069991E-2"/>
                  <c:y val="9.4239938757655295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[2]hulu!$Q$3:$Q$22</c:f>
              <c:numCache>
                <c:formatCode>General</c:formatCode>
                <c:ptCount val="20"/>
                <c:pt idx="0">
                  <c:v>1500000</c:v>
                </c:pt>
                <c:pt idx="1">
                  <c:v>1800000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2000000</c:v>
                </c:pt>
                <c:pt idx="8">
                  <c:v>2000000</c:v>
                </c:pt>
                <c:pt idx="9">
                  <c:v>2400000</c:v>
                </c:pt>
                <c:pt idx="10">
                  <c:v>2500000</c:v>
                </c:pt>
                <c:pt idx="11">
                  <c:v>2500000</c:v>
                </c:pt>
                <c:pt idx="12">
                  <c:v>2500000</c:v>
                </c:pt>
                <c:pt idx="13">
                  <c:v>2500000</c:v>
                </c:pt>
                <c:pt idx="14">
                  <c:v>2500000</c:v>
                </c:pt>
                <c:pt idx="15">
                  <c:v>3000000</c:v>
                </c:pt>
                <c:pt idx="16">
                  <c:v>3500000</c:v>
                </c:pt>
                <c:pt idx="17">
                  <c:v>3500000</c:v>
                </c:pt>
                <c:pt idx="18">
                  <c:v>3900000</c:v>
                </c:pt>
                <c:pt idx="19">
                  <c:v>4500000</c:v>
                </c:pt>
              </c:numCache>
            </c:numRef>
          </c:xVal>
          <c:yVal>
            <c:numRef>
              <c:f>[2]hulu!$R$3:$R$22</c:f>
              <c:numCache>
                <c:formatCode>General</c:formatCode>
                <c:ptCount val="20"/>
                <c:pt idx="0">
                  <c:v>5000</c:v>
                </c:pt>
                <c:pt idx="1">
                  <c:v>10000</c:v>
                </c:pt>
                <c:pt idx="2">
                  <c:v>10000</c:v>
                </c:pt>
                <c:pt idx="3">
                  <c:v>5000</c:v>
                </c:pt>
                <c:pt idx="4">
                  <c:v>10000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15000</c:v>
                </c:pt>
                <c:pt idx="12">
                  <c:v>5000</c:v>
                </c:pt>
                <c:pt idx="13">
                  <c:v>10000</c:v>
                </c:pt>
                <c:pt idx="14">
                  <c:v>5000</c:v>
                </c:pt>
                <c:pt idx="15">
                  <c:v>10000</c:v>
                </c:pt>
                <c:pt idx="16">
                  <c:v>5000</c:v>
                </c:pt>
                <c:pt idx="17">
                  <c:v>5000</c:v>
                </c:pt>
                <c:pt idx="18">
                  <c:v>10000</c:v>
                </c:pt>
                <c:pt idx="19">
                  <c:v>10000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628416"/>
        <c:axId val="129708416"/>
      </c:scatterChart>
      <c:valAx>
        <c:axId val="12962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b="0">
                    <a:latin typeface="Times New Roman" pitchFamily="18" charset="0"/>
                    <a:cs typeface="Times New Roman" pitchFamily="18" charset="0"/>
                  </a:rPr>
                  <a:t>Pendapatan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708416"/>
        <c:crosses val="autoZero"/>
        <c:crossBetween val="midCat"/>
      </c:valAx>
      <c:valAx>
        <c:axId val="129708416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62841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2597353455818022"/>
                  <c:y val="-6.3541848935549719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[2]Tengah!$Q$4:$Q$43</c:f>
              <c:numCache>
                <c:formatCode>General</c:formatCode>
                <c:ptCount val="40"/>
                <c:pt idx="0">
                  <c:v>2000000</c:v>
                </c:pt>
                <c:pt idx="1">
                  <c:v>2000000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2400000</c:v>
                </c:pt>
                <c:pt idx="8">
                  <c:v>2400000</c:v>
                </c:pt>
                <c:pt idx="9">
                  <c:v>2500000</c:v>
                </c:pt>
                <c:pt idx="10">
                  <c:v>2500000</c:v>
                </c:pt>
                <c:pt idx="11">
                  <c:v>2500000</c:v>
                </c:pt>
                <c:pt idx="12">
                  <c:v>2500000</c:v>
                </c:pt>
                <c:pt idx="13">
                  <c:v>2500000</c:v>
                </c:pt>
                <c:pt idx="14">
                  <c:v>2500000</c:v>
                </c:pt>
                <c:pt idx="15">
                  <c:v>2500000</c:v>
                </c:pt>
                <c:pt idx="16">
                  <c:v>2500000</c:v>
                </c:pt>
                <c:pt idx="17">
                  <c:v>2500000</c:v>
                </c:pt>
                <c:pt idx="18">
                  <c:v>3000000</c:v>
                </c:pt>
                <c:pt idx="19">
                  <c:v>3000000</c:v>
                </c:pt>
                <c:pt idx="20">
                  <c:v>3000000</c:v>
                </c:pt>
                <c:pt idx="21">
                  <c:v>3000000</c:v>
                </c:pt>
                <c:pt idx="22">
                  <c:v>3000000</c:v>
                </c:pt>
                <c:pt idx="23">
                  <c:v>3000000</c:v>
                </c:pt>
                <c:pt idx="24">
                  <c:v>3000000</c:v>
                </c:pt>
                <c:pt idx="25">
                  <c:v>3000000</c:v>
                </c:pt>
                <c:pt idx="26">
                  <c:v>3000000</c:v>
                </c:pt>
                <c:pt idx="27">
                  <c:v>3000000</c:v>
                </c:pt>
                <c:pt idx="28">
                  <c:v>3000000</c:v>
                </c:pt>
                <c:pt idx="29">
                  <c:v>3500000</c:v>
                </c:pt>
                <c:pt idx="30">
                  <c:v>3500000</c:v>
                </c:pt>
                <c:pt idx="31">
                  <c:v>3500000</c:v>
                </c:pt>
                <c:pt idx="32">
                  <c:v>3500000</c:v>
                </c:pt>
                <c:pt idx="33">
                  <c:v>3500000</c:v>
                </c:pt>
                <c:pt idx="34">
                  <c:v>3500000</c:v>
                </c:pt>
                <c:pt idx="35">
                  <c:v>3800000</c:v>
                </c:pt>
                <c:pt idx="36">
                  <c:v>4000000</c:v>
                </c:pt>
                <c:pt idx="37">
                  <c:v>4000000</c:v>
                </c:pt>
                <c:pt idx="38">
                  <c:v>4500000</c:v>
                </c:pt>
                <c:pt idx="39">
                  <c:v>5000000</c:v>
                </c:pt>
              </c:numCache>
            </c:numRef>
          </c:xVal>
          <c:yVal>
            <c:numRef>
              <c:f>[2]Tengah!$R$4:$R$43</c:f>
              <c:numCache>
                <c:formatCode>General</c:formatCode>
                <c:ptCount val="40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10000</c:v>
                </c:pt>
                <c:pt idx="7">
                  <c:v>10000</c:v>
                </c:pt>
                <c:pt idx="8">
                  <c:v>5000</c:v>
                </c:pt>
                <c:pt idx="9">
                  <c:v>10000</c:v>
                </c:pt>
                <c:pt idx="10">
                  <c:v>10000</c:v>
                </c:pt>
                <c:pt idx="11">
                  <c:v>15000</c:v>
                </c:pt>
                <c:pt idx="12">
                  <c:v>5000</c:v>
                </c:pt>
                <c:pt idx="13">
                  <c:v>10000</c:v>
                </c:pt>
                <c:pt idx="14">
                  <c:v>10000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10000</c:v>
                </c:pt>
                <c:pt idx="19">
                  <c:v>10000</c:v>
                </c:pt>
                <c:pt idx="20">
                  <c:v>5000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10000</c:v>
                </c:pt>
                <c:pt idx="25">
                  <c:v>10000</c:v>
                </c:pt>
                <c:pt idx="26">
                  <c:v>5000</c:v>
                </c:pt>
                <c:pt idx="27">
                  <c:v>15000</c:v>
                </c:pt>
                <c:pt idx="28">
                  <c:v>5000</c:v>
                </c:pt>
                <c:pt idx="29">
                  <c:v>15000</c:v>
                </c:pt>
                <c:pt idx="30">
                  <c:v>5000</c:v>
                </c:pt>
                <c:pt idx="31">
                  <c:v>5000</c:v>
                </c:pt>
                <c:pt idx="32">
                  <c:v>10000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15000</c:v>
                </c:pt>
                <c:pt idx="37">
                  <c:v>10000</c:v>
                </c:pt>
                <c:pt idx="38">
                  <c:v>10000</c:v>
                </c:pt>
                <c:pt idx="39">
                  <c:v>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37472"/>
        <c:axId val="129739392"/>
      </c:scatterChart>
      <c:valAx>
        <c:axId val="12973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Pendapatan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739392"/>
        <c:crosses val="autoZero"/>
        <c:crossBetween val="midCat"/>
        <c:majorUnit val="1000000"/>
      </c:valAx>
      <c:valAx>
        <c:axId val="129739392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737472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5053368328958882E-2"/>
                  <c:y val="-8.626202974628172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[2]hilir!$AB$3:$AB$22</c:f>
              <c:numCache>
                <c:formatCode>General</c:formatCode>
                <c:ptCount val="20"/>
                <c:pt idx="0">
                  <c:v>1800000</c:v>
                </c:pt>
                <c:pt idx="1">
                  <c:v>1800000</c:v>
                </c:pt>
                <c:pt idx="2">
                  <c:v>2000000</c:v>
                </c:pt>
                <c:pt idx="3">
                  <c:v>2000000</c:v>
                </c:pt>
                <c:pt idx="4">
                  <c:v>2000000</c:v>
                </c:pt>
                <c:pt idx="5">
                  <c:v>2000000</c:v>
                </c:pt>
                <c:pt idx="6">
                  <c:v>2000000</c:v>
                </c:pt>
                <c:pt idx="7">
                  <c:v>2400000</c:v>
                </c:pt>
                <c:pt idx="8">
                  <c:v>2500000</c:v>
                </c:pt>
                <c:pt idx="9">
                  <c:v>3000000</c:v>
                </c:pt>
                <c:pt idx="10">
                  <c:v>3000000</c:v>
                </c:pt>
                <c:pt idx="11">
                  <c:v>3000000</c:v>
                </c:pt>
                <c:pt idx="12">
                  <c:v>3500000</c:v>
                </c:pt>
                <c:pt idx="13">
                  <c:v>3500000</c:v>
                </c:pt>
                <c:pt idx="14">
                  <c:v>3500000</c:v>
                </c:pt>
                <c:pt idx="15">
                  <c:v>3500000</c:v>
                </c:pt>
                <c:pt idx="16">
                  <c:v>3500000</c:v>
                </c:pt>
                <c:pt idx="17">
                  <c:v>3500000</c:v>
                </c:pt>
                <c:pt idx="18">
                  <c:v>3500000</c:v>
                </c:pt>
                <c:pt idx="19">
                  <c:v>4500000</c:v>
                </c:pt>
              </c:numCache>
            </c:numRef>
          </c:xVal>
          <c:yVal>
            <c:numRef>
              <c:f>[2]hilir!$AC$3:$AC$22</c:f>
              <c:numCache>
                <c:formatCode>General</c:formatCode>
                <c:ptCount val="20"/>
                <c:pt idx="0">
                  <c:v>15000</c:v>
                </c:pt>
                <c:pt idx="1">
                  <c:v>5000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5000</c:v>
                </c:pt>
                <c:pt idx="6">
                  <c:v>5000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5000</c:v>
                </c:pt>
                <c:pt idx="18">
                  <c:v>10000</c:v>
                </c:pt>
                <c:pt idx="19">
                  <c:v>10000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56160"/>
        <c:axId val="130036864"/>
      </c:scatterChart>
      <c:valAx>
        <c:axId val="129756160"/>
        <c:scaling>
          <c:orientation val="minMax"/>
          <c:max val="500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Pendapatan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036864"/>
        <c:crosses val="autoZero"/>
        <c:crossBetween val="midCat"/>
        <c:majorUnit val="1500000"/>
      </c:valAx>
      <c:valAx>
        <c:axId val="130036864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id-ID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756160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74300087489063"/>
          <c:y val="5.0925925925925923E-2"/>
          <c:w val="0.78747922134733161"/>
          <c:h val="0.745300743657042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8106955380577429E-2"/>
                  <c:y val="-8.640602216389617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[2]hulu!$AA$4:$AA$23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16</c:v>
                </c:pt>
              </c:numCache>
            </c:numRef>
          </c:xVal>
          <c:yVal>
            <c:numRef>
              <c:f>[2]hulu!$AB$4:$AB$23</c:f>
              <c:numCache>
                <c:formatCode>General</c:formatCode>
                <c:ptCount val="20"/>
                <c:pt idx="0">
                  <c:v>5000</c:v>
                </c:pt>
                <c:pt idx="1">
                  <c:v>10000</c:v>
                </c:pt>
                <c:pt idx="2">
                  <c:v>10000</c:v>
                </c:pt>
                <c:pt idx="3">
                  <c:v>5000</c:v>
                </c:pt>
                <c:pt idx="4">
                  <c:v>5000</c:v>
                </c:pt>
                <c:pt idx="5">
                  <c:v>10000</c:v>
                </c:pt>
                <c:pt idx="6">
                  <c:v>5000</c:v>
                </c:pt>
                <c:pt idx="7">
                  <c:v>10000</c:v>
                </c:pt>
                <c:pt idx="8">
                  <c:v>5000</c:v>
                </c:pt>
                <c:pt idx="9">
                  <c:v>10000</c:v>
                </c:pt>
                <c:pt idx="10">
                  <c:v>10000</c:v>
                </c:pt>
                <c:pt idx="11">
                  <c:v>5000</c:v>
                </c:pt>
                <c:pt idx="12">
                  <c:v>5000</c:v>
                </c:pt>
                <c:pt idx="13">
                  <c:v>10000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15000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15456"/>
        <c:axId val="130121728"/>
      </c:scatterChart>
      <c:valAx>
        <c:axId val="1301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Pendidikan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121728"/>
        <c:crosses val="autoZero"/>
        <c:crossBetween val="midCat"/>
      </c:valAx>
      <c:valAx>
        <c:axId val="130121728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11545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588473315835521"/>
                  <c:y val="6.727726742490522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[2]Tengah!$AA$4:$AA$43</c:f>
              <c:numCache>
                <c:formatCode>General</c:formatCode>
                <c:ptCount val="4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</c:numCache>
            </c:numRef>
          </c:xVal>
          <c:yVal>
            <c:numRef>
              <c:f>[2]Tengah!$AB$4:$AB$43</c:f>
              <c:numCache>
                <c:formatCode>General</c:formatCode>
                <c:ptCount val="40"/>
                <c:pt idx="0">
                  <c:v>10000</c:v>
                </c:pt>
                <c:pt idx="1">
                  <c:v>5000</c:v>
                </c:pt>
                <c:pt idx="2">
                  <c:v>10000</c:v>
                </c:pt>
                <c:pt idx="3">
                  <c:v>5000</c:v>
                </c:pt>
                <c:pt idx="4">
                  <c:v>5000</c:v>
                </c:pt>
                <c:pt idx="5">
                  <c:v>10000</c:v>
                </c:pt>
                <c:pt idx="6">
                  <c:v>5000</c:v>
                </c:pt>
                <c:pt idx="7">
                  <c:v>5000</c:v>
                </c:pt>
                <c:pt idx="8">
                  <c:v>10000</c:v>
                </c:pt>
                <c:pt idx="9">
                  <c:v>10000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10000</c:v>
                </c:pt>
                <c:pt idx="14">
                  <c:v>5000</c:v>
                </c:pt>
                <c:pt idx="15">
                  <c:v>10000</c:v>
                </c:pt>
                <c:pt idx="16">
                  <c:v>5000</c:v>
                </c:pt>
                <c:pt idx="17">
                  <c:v>15000</c:v>
                </c:pt>
                <c:pt idx="18">
                  <c:v>10000</c:v>
                </c:pt>
                <c:pt idx="19">
                  <c:v>5000</c:v>
                </c:pt>
                <c:pt idx="20">
                  <c:v>5000</c:v>
                </c:pt>
                <c:pt idx="21">
                  <c:v>10000</c:v>
                </c:pt>
                <c:pt idx="22">
                  <c:v>10000</c:v>
                </c:pt>
                <c:pt idx="23">
                  <c:v>15000</c:v>
                </c:pt>
                <c:pt idx="24">
                  <c:v>10000</c:v>
                </c:pt>
                <c:pt idx="25">
                  <c:v>15000</c:v>
                </c:pt>
                <c:pt idx="26">
                  <c:v>5000</c:v>
                </c:pt>
                <c:pt idx="27">
                  <c:v>5000</c:v>
                </c:pt>
                <c:pt idx="28">
                  <c:v>10000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10000</c:v>
                </c:pt>
                <c:pt idx="34">
                  <c:v>5000</c:v>
                </c:pt>
                <c:pt idx="35">
                  <c:v>10000</c:v>
                </c:pt>
                <c:pt idx="36">
                  <c:v>10000</c:v>
                </c:pt>
                <c:pt idx="37">
                  <c:v>5000</c:v>
                </c:pt>
                <c:pt idx="38">
                  <c:v>10000</c:v>
                </c:pt>
                <c:pt idx="39">
                  <c:v>10000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50784"/>
        <c:axId val="130152704"/>
      </c:scatterChart>
      <c:valAx>
        <c:axId val="13015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Pendidian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152704"/>
        <c:crosses val="autoZero"/>
        <c:crossBetween val="midCat"/>
      </c:valAx>
      <c:valAx>
        <c:axId val="130152704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150784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07633420822396"/>
          <c:y val="5.0925925925925923E-2"/>
          <c:w val="0.78747922134733161"/>
          <c:h val="0.745300743657042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3.5364610673665794E-2"/>
                  <c:y val="-4.777522601341498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[2]hilir!$AL$3:$AL$22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</c:numCache>
            </c:numRef>
          </c:xVal>
          <c:yVal>
            <c:numRef>
              <c:f>[2]hilir!$AM$3:$AM$22</c:f>
              <c:numCache>
                <c:formatCode>General</c:formatCode>
                <c:ptCount val="20"/>
                <c:pt idx="0">
                  <c:v>5000</c:v>
                </c:pt>
                <c:pt idx="1">
                  <c:v>10000</c:v>
                </c:pt>
                <c:pt idx="2">
                  <c:v>5000</c:v>
                </c:pt>
                <c:pt idx="3">
                  <c:v>5000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5000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177664"/>
        <c:axId val="130200320"/>
      </c:scatterChart>
      <c:valAx>
        <c:axId val="13017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Pendidikan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200320"/>
        <c:crosses val="autoZero"/>
        <c:crossBetween val="midCat"/>
        <c:majorUnit val="6"/>
      </c:valAx>
      <c:valAx>
        <c:axId val="130200320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30177664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13'!$H$2</c:f>
              <c:strCache>
                <c:ptCount val="1"/>
                <c:pt idx="0">
                  <c:v>Nilai Ekonomi (Rp Triliun)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13,12</a:t>
                    </a:r>
                    <a:r>
                      <a:rPr lang="id-ID"/>
                      <a:t> triliun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5,55</a:t>
                    </a:r>
                    <a:r>
                      <a:rPr lang="id-ID"/>
                      <a:t> triliun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1.118,31</a:t>
                    </a:r>
                    <a:r>
                      <a:rPr lang="id-ID"/>
                      <a:t>triliun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'GAMBAR 13'!$I$1:$K$1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cat>
          <c:val>
            <c:numRef>
              <c:f>'GAMBAR 13'!$I$2:$K$2</c:f>
              <c:numCache>
                <c:formatCode>#,##0.00</c:formatCode>
                <c:ptCount val="3"/>
                <c:pt idx="0">
                  <c:v>13.12</c:v>
                </c:pt>
                <c:pt idx="1">
                  <c:v>5.5460000000000003</c:v>
                </c:pt>
                <c:pt idx="2">
                  <c:v>1118.3109999999999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3849088"/>
        <c:axId val="133851776"/>
      </c:barChart>
      <c:catAx>
        <c:axId val="133849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3851776"/>
        <c:crosses val="autoZero"/>
        <c:auto val="1"/>
        <c:lblAlgn val="ctr"/>
        <c:lblOffset val="100"/>
        <c:noMultiLvlLbl val="0"/>
      </c:catAx>
      <c:valAx>
        <c:axId val="13385177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38490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4'!$N$2</c:f>
              <c:strCache>
                <c:ptCount val="1"/>
                <c:pt idx="0">
                  <c:v>Kabupaten Bogor</c:v>
                </c:pt>
              </c:strCache>
            </c:strRef>
          </c:tx>
          <c:invertIfNegative val="0"/>
          <c:cat>
            <c:strRef>
              <c:f>'GAMBAR 4'!$M$3:$M$9</c:f>
              <c:strCache>
                <c:ptCount val="7"/>
                <c:pt idx="0">
                  <c:v>Padi sawah</c:v>
                </c:pt>
                <c:pt idx="1">
                  <c:v>Padi Gogo</c:v>
                </c:pt>
                <c:pt idx="2">
                  <c:v>Ubi Kayu</c:v>
                </c:pt>
                <c:pt idx="3">
                  <c:v>Ubi Jalar</c:v>
                </c:pt>
                <c:pt idx="4">
                  <c:v>Jagung</c:v>
                </c:pt>
                <c:pt idx="5">
                  <c:v>Talas</c:v>
                </c:pt>
                <c:pt idx="6">
                  <c:v>Kacang Tanah</c:v>
                </c:pt>
              </c:strCache>
            </c:strRef>
          </c:cat>
          <c:val>
            <c:numRef>
              <c:f>'GAMBAR 4'!$N$3:$N$9</c:f>
              <c:numCache>
                <c:formatCode>0.00</c:formatCode>
                <c:ptCount val="7"/>
                <c:pt idx="0">
                  <c:v>6.2597402597402594</c:v>
                </c:pt>
                <c:pt idx="1">
                  <c:v>6.3255813953488369</c:v>
                </c:pt>
                <c:pt idx="2">
                  <c:v>20.9296875</c:v>
                </c:pt>
                <c:pt idx="3">
                  <c:v>14.222222222222221</c:v>
                </c:pt>
                <c:pt idx="4">
                  <c:v>14.6</c:v>
                </c:pt>
                <c:pt idx="5">
                  <c:v>4.333333333333333</c:v>
                </c:pt>
                <c:pt idx="6">
                  <c:v>1.3157894736842106</c:v>
                </c:pt>
              </c:numCache>
            </c:numRef>
          </c:val>
        </c:ser>
        <c:ser>
          <c:idx val="1"/>
          <c:order val="1"/>
          <c:tx>
            <c:strRef>
              <c:f>'GAMBAR 4'!$O$2</c:f>
              <c:strCache>
                <c:ptCount val="1"/>
                <c:pt idx="0">
                  <c:v>Kota Bogor</c:v>
                </c:pt>
              </c:strCache>
            </c:strRef>
          </c:tx>
          <c:invertIfNegative val="0"/>
          <c:cat>
            <c:strRef>
              <c:f>'GAMBAR 4'!$M$3:$M$9</c:f>
              <c:strCache>
                <c:ptCount val="7"/>
                <c:pt idx="0">
                  <c:v>Padi sawah</c:v>
                </c:pt>
                <c:pt idx="1">
                  <c:v>Padi Gogo</c:v>
                </c:pt>
                <c:pt idx="2">
                  <c:v>Ubi Kayu</c:v>
                </c:pt>
                <c:pt idx="3">
                  <c:v>Ubi Jalar</c:v>
                </c:pt>
                <c:pt idx="4">
                  <c:v>Jagung</c:v>
                </c:pt>
                <c:pt idx="5">
                  <c:v>Talas</c:v>
                </c:pt>
                <c:pt idx="6">
                  <c:v>Kacang Tanah</c:v>
                </c:pt>
              </c:strCache>
            </c:strRef>
          </c:cat>
          <c:val>
            <c:numRef>
              <c:f>'GAMBAR 4'!$O$3:$O$9</c:f>
              <c:numCache>
                <c:formatCode>0.00</c:formatCode>
                <c:ptCount val="7"/>
                <c:pt idx="2">
                  <c:v>13.244897959183673</c:v>
                </c:pt>
                <c:pt idx="3">
                  <c:v>28.302083333333332</c:v>
                </c:pt>
                <c:pt idx="4">
                  <c:v>17.2</c:v>
                </c:pt>
                <c:pt idx="5">
                  <c:v>21.875</c:v>
                </c:pt>
                <c:pt idx="6">
                  <c:v>0.66140350877192988</c:v>
                </c:pt>
              </c:numCache>
            </c:numRef>
          </c:val>
        </c:ser>
        <c:ser>
          <c:idx val="2"/>
          <c:order val="2"/>
          <c:tx>
            <c:strRef>
              <c:f>'GAMBAR 4'!$P$2</c:f>
              <c:strCache>
                <c:ptCount val="1"/>
                <c:pt idx="0">
                  <c:v>Kota Depok</c:v>
                </c:pt>
              </c:strCache>
            </c:strRef>
          </c:tx>
          <c:invertIfNegative val="0"/>
          <c:cat>
            <c:strRef>
              <c:f>'GAMBAR 4'!$M$3:$M$9</c:f>
              <c:strCache>
                <c:ptCount val="7"/>
                <c:pt idx="0">
                  <c:v>Padi sawah</c:v>
                </c:pt>
                <c:pt idx="1">
                  <c:v>Padi Gogo</c:v>
                </c:pt>
                <c:pt idx="2">
                  <c:v>Ubi Kayu</c:v>
                </c:pt>
                <c:pt idx="3">
                  <c:v>Ubi Jalar</c:v>
                </c:pt>
                <c:pt idx="4">
                  <c:v>Jagung</c:v>
                </c:pt>
                <c:pt idx="5">
                  <c:v>Talas</c:v>
                </c:pt>
                <c:pt idx="6">
                  <c:v>Kacang Tanah</c:v>
                </c:pt>
              </c:strCache>
            </c:strRef>
          </c:cat>
          <c:val>
            <c:numRef>
              <c:f>'GAMBAR 4'!$P$3:$P$9</c:f>
              <c:numCache>
                <c:formatCode>0.00</c:formatCode>
                <c:ptCount val="7"/>
                <c:pt idx="2">
                  <c:v>33.146190476190476</c:v>
                </c:pt>
                <c:pt idx="3">
                  <c:v>9.9681818181818187</c:v>
                </c:pt>
                <c:pt idx="4">
                  <c:v>10.87142857142857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1132416"/>
        <c:axId val="41134336"/>
      </c:barChart>
      <c:catAx>
        <c:axId val="4113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Komoditas</a:t>
                </a:r>
              </a:p>
            </c:rich>
          </c:tx>
          <c:overlay val="0"/>
        </c:title>
        <c:majorTickMark val="none"/>
        <c:minorTickMark val="none"/>
        <c:tickLblPos val="nextTo"/>
        <c:crossAx val="41134336"/>
        <c:crosses val="autoZero"/>
        <c:auto val="1"/>
        <c:lblAlgn val="ctr"/>
        <c:lblOffset val="100"/>
        <c:noMultiLvlLbl val="0"/>
      </c:catAx>
      <c:valAx>
        <c:axId val="4113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Produktivitas (Ton/Ha)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1132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5,7'!$B$1</c:f>
              <c:strCache>
                <c:ptCount val="1"/>
                <c:pt idx="0">
                  <c:v>Jumlah Penduduk 2014</c:v>
                </c:pt>
              </c:strCache>
            </c:strRef>
          </c:tx>
          <c:invertIfNegative val="0"/>
          <c:cat>
            <c:strRef>
              <c:f>'GAMBAR 5,7'!$A$2:$A$53</c:f>
              <c:strCache>
                <c:ptCount val="52"/>
                <c:pt idx="1">
                  <c:v>Megamendung</c:v>
                </c:pt>
                <c:pt idx="2">
                  <c:v>Cisarua </c:v>
                </c:pt>
                <c:pt idx="3">
                  <c:v>Ciawi </c:v>
                </c:pt>
                <c:pt idx="4">
                  <c:v>Babakan Madang </c:v>
                </c:pt>
                <c:pt idx="5">
                  <c:v>Suka Makmur</c:v>
                </c:pt>
                <c:pt idx="6">
                  <c:v> Bogor Selatan</c:v>
                </c:pt>
                <c:pt idx="7">
                  <c:v>Bogor Timur</c:v>
                </c:pt>
                <c:pt idx="9">
                  <c:v>Bogor Tengah</c:v>
                </c:pt>
                <c:pt idx="10">
                  <c:v>Bogor Utara</c:v>
                </c:pt>
                <c:pt idx="11">
                  <c:v>Tanah Sereal</c:v>
                </c:pt>
                <c:pt idx="12">
                  <c:v>Bojonggede</c:v>
                </c:pt>
                <c:pt idx="13">
                  <c:v>Cibinong</c:v>
                </c:pt>
                <c:pt idx="14">
                  <c:v>Sukaraja </c:v>
                </c:pt>
                <c:pt idx="15">
                  <c:v>Beji</c:v>
                </c:pt>
                <c:pt idx="16">
                  <c:v>Cimanggis</c:v>
                </c:pt>
                <c:pt idx="17">
                  <c:v>Limo</c:v>
                </c:pt>
                <c:pt idx="18">
                  <c:v>Pancoran Mas</c:v>
                </c:pt>
                <c:pt idx="19">
                  <c:v>Sukmajaya </c:v>
                </c:pt>
                <c:pt idx="20">
                  <c:v>Cilodong</c:v>
                </c:pt>
                <c:pt idx="22">
                  <c:v>Jagakarsa</c:v>
                </c:pt>
                <c:pt idx="23">
                  <c:v>Kebayoran Baru</c:v>
                </c:pt>
                <c:pt idx="24">
                  <c:v>Mampang Prapatan</c:v>
                </c:pt>
                <c:pt idx="25">
                  <c:v>Pancoran</c:v>
                </c:pt>
                <c:pt idx="26">
                  <c:v>Pasar Minggu</c:v>
                </c:pt>
                <c:pt idx="27">
                  <c:v>Setia Budi</c:v>
                </c:pt>
                <c:pt idx="28">
                  <c:v>Tebet</c:v>
                </c:pt>
                <c:pt idx="29">
                  <c:v>Ciracas</c:v>
                </c:pt>
                <c:pt idx="30">
                  <c:v>Jatinegara</c:v>
                </c:pt>
                <c:pt idx="31">
                  <c:v>Kramat Jati</c:v>
                </c:pt>
                <c:pt idx="32">
                  <c:v>Matraman</c:v>
                </c:pt>
                <c:pt idx="33">
                  <c:v>Pasar Rebo</c:v>
                </c:pt>
                <c:pt idx="34">
                  <c:v>Pulo Gadung</c:v>
                </c:pt>
                <c:pt idx="35">
                  <c:v>Menteng</c:v>
                </c:pt>
                <c:pt idx="36">
                  <c:v>Tanah Abang</c:v>
                </c:pt>
                <c:pt idx="37">
                  <c:v>Cempaka Putih</c:v>
                </c:pt>
                <c:pt idx="38">
                  <c:v>Gambir</c:v>
                </c:pt>
                <c:pt idx="39">
                  <c:v>Johar Baru</c:v>
                </c:pt>
                <c:pt idx="40">
                  <c:v>Kemayoran</c:v>
                </c:pt>
                <c:pt idx="41">
                  <c:v>Sawah Besar</c:v>
                </c:pt>
                <c:pt idx="42">
                  <c:v>Senen</c:v>
                </c:pt>
                <c:pt idx="43">
                  <c:v>Grogol Petamburan</c:v>
                </c:pt>
                <c:pt idx="44">
                  <c:v>Palmerah</c:v>
                </c:pt>
                <c:pt idx="45">
                  <c:v>Taman Sari</c:v>
                </c:pt>
                <c:pt idx="46">
                  <c:v>Tambora</c:v>
                </c:pt>
                <c:pt idx="47">
                  <c:v>Kelapa Gading</c:v>
                </c:pt>
                <c:pt idx="48">
                  <c:v>Koja</c:v>
                </c:pt>
                <c:pt idx="49">
                  <c:v>Pademangan</c:v>
                </c:pt>
                <c:pt idx="50">
                  <c:v>Penjaringan</c:v>
                </c:pt>
                <c:pt idx="51">
                  <c:v>Tanjung Priok</c:v>
                </c:pt>
              </c:strCache>
            </c:strRef>
          </c:cat>
          <c:val>
            <c:numRef>
              <c:f>'GAMBAR 5,7'!$B$2:$B$53</c:f>
              <c:numCache>
                <c:formatCode>#,##0</c:formatCode>
                <c:ptCount val="52"/>
                <c:pt idx="1">
                  <c:v>95184</c:v>
                </c:pt>
                <c:pt idx="2" formatCode="0">
                  <c:v>120457</c:v>
                </c:pt>
                <c:pt idx="3" formatCode="0">
                  <c:v>98425</c:v>
                </c:pt>
                <c:pt idx="4">
                  <c:v>115981</c:v>
                </c:pt>
                <c:pt idx="5" formatCode="0">
                  <c:v>78106</c:v>
                </c:pt>
                <c:pt idx="6" formatCode="0">
                  <c:v>18484</c:v>
                </c:pt>
                <c:pt idx="7" formatCode="0">
                  <c:v>103389</c:v>
                </c:pt>
                <c:pt idx="9" formatCode="0">
                  <c:v>104120</c:v>
                </c:pt>
                <c:pt idx="10" formatCode="0">
                  <c:v>186098</c:v>
                </c:pt>
                <c:pt idx="11" formatCode="0">
                  <c:v>215479</c:v>
                </c:pt>
                <c:pt idx="12" formatCode="0">
                  <c:v>291904</c:v>
                </c:pt>
                <c:pt idx="13" formatCode="0">
                  <c:v>384087</c:v>
                </c:pt>
                <c:pt idx="14" formatCode="0">
                  <c:v>125658</c:v>
                </c:pt>
                <c:pt idx="15" formatCode="0">
                  <c:v>194044</c:v>
                </c:pt>
                <c:pt idx="16" formatCode="0">
                  <c:v>264248</c:v>
                </c:pt>
                <c:pt idx="17" formatCode="0">
                  <c:v>96047</c:v>
                </c:pt>
                <c:pt idx="18" formatCode="0">
                  <c:v>229887</c:v>
                </c:pt>
                <c:pt idx="19" formatCode="0">
                  <c:v>253687</c:v>
                </c:pt>
                <c:pt idx="20" formatCode="0">
                  <c:v>136519</c:v>
                </c:pt>
                <c:pt idx="22" formatCode="0">
                  <c:v>356271</c:v>
                </c:pt>
                <c:pt idx="23" formatCode="0">
                  <c:v>143048</c:v>
                </c:pt>
                <c:pt idx="24" formatCode="0">
                  <c:v>144850</c:v>
                </c:pt>
                <c:pt idx="25" formatCode="0">
                  <c:v>152017</c:v>
                </c:pt>
                <c:pt idx="26" formatCode="0">
                  <c:v>300646</c:v>
                </c:pt>
                <c:pt idx="27" formatCode="0">
                  <c:v>136552</c:v>
                </c:pt>
                <c:pt idx="28" formatCode="0">
                  <c:v>210356</c:v>
                </c:pt>
                <c:pt idx="29" formatCode="0">
                  <c:v>267311</c:v>
                </c:pt>
                <c:pt idx="30" formatCode="0">
                  <c:v>271216</c:v>
                </c:pt>
                <c:pt idx="31" formatCode="0">
                  <c:v>286112</c:v>
                </c:pt>
                <c:pt idx="32" formatCode="0">
                  <c:v>150155</c:v>
                </c:pt>
                <c:pt idx="33" formatCode="0">
                  <c:v>204678</c:v>
                </c:pt>
                <c:pt idx="34" formatCode="0">
                  <c:v>264450</c:v>
                </c:pt>
                <c:pt idx="35" formatCode="0">
                  <c:v>68079</c:v>
                </c:pt>
                <c:pt idx="36" formatCode="0">
                  <c:v>145345</c:v>
                </c:pt>
                <c:pt idx="37" formatCode="0">
                  <c:v>84864</c:v>
                </c:pt>
                <c:pt idx="38" formatCode="0">
                  <c:v>78411</c:v>
                </c:pt>
                <c:pt idx="39" formatCode="0">
                  <c:v>117440</c:v>
                </c:pt>
                <c:pt idx="40" formatCode="0">
                  <c:v>220538</c:v>
                </c:pt>
                <c:pt idx="41" formatCode="0">
                  <c:v>100461</c:v>
                </c:pt>
                <c:pt idx="42" formatCode="0">
                  <c:v>95502</c:v>
                </c:pt>
                <c:pt idx="43" formatCode="0">
                  <c:v>232697</c:v>
                </c:pt>
                <c:pt idx="44" formatCode="0">
                  <c:v>202373</c:v>
                </c:pt>
                <c:pt idx="45" formatCode="0">
                  <c:v>110008</c:v>
                </c:pt>
                <c:pt idx="46" formatCode="0">
                  <c:v>239474</c:v>
                </c:pt>
                <c:pt idx="47" formatCode="0">
                  <c:v>156664</c:v>
                </c:pt>
                <c:pt idx="48" formatCode="0">
                  <c:v>302703</c:v>
                </c:pt>
                <c:pt idx="49" formatCode="0">
                  <c:v>158293</c:v>
                </c:pt>
                <c:pt idx="50" formatCode="0">
                  <c:v>328053</c:v>
                </c:pt>
                <c:pt idx="51" formatCode="0">
                  <c:v>386264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16640"/>
        <c:axId val="41222912"/>
      </c:barChart>
      <c:catAx>
        <c:axId val="4121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Kecamatan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id-ID"/>
          </a:p>
        </c:txPr>
        <c:crossAx val="41222912"/>
        <c:crosses val="autoZero"/>
        <c:auto val="1"/>
        <c:lblAlgn val="ctr"/>
        <c:lblOffset val="100"/>
        <c:noMultiLvlLbl val="0"/>
      </c:catAx>
      <c:valAx>
        <c:axId val="41222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Jumlah Penduduk (Jiwa)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id-ID"/>
          </a:p>
        </c:txPr>
        <c:crossAx val="41216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5,7'!$F$3</c:f>
              <c:strCache>
                <c:ptCount val="1"/>
                <c:pt idx="0">
                  <c:v>Jumlah Penduduk Jiwa)</c:v>
                </c:pt>
              </c:strCache>
            </c:strRef>
          </c:tx>
          <c:invertIfNegative val="0"/>
          <c:cat>
            <c:strRef>
              <c:f>'GAMBAR 5,7'!$G$2:$I$2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cat>
          <c:val>
            <c:numRef>
              <c:f>'GAMBAR 5,7'!$G$3:$I$3</c:f>
              <c:numCache>
                <c:formatCode>0</c:formatCode>
                <c:ptCount val="3"/>
                <c:pt idx="0" formatCode="#,##0">
                  <c:v>630026</c:v>
                </c:pt>
                <c:pt idx="1">
                  <c:v>2481778</c:v>
                </c:pt>
                <c:pt idx="2">
                  <c:v>5914831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1252736"/>
        <c:axId val="41254912"/>
      </c:barChart>
      <c:catAx>
        <c:axId val="4125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DAS Ciliwung</a:t>
                </a:r>
              </a:p>
            </c:rich>
          </c:tx>
          <c:overlay val="0"/>
        </c:title>
        <c:majorTickMark val="none"/>
        <c:minorTickMark val="none"/>
        <c:tickLblPos val="nextTo"/>
        <c:crossAx val="41254912"/>
        <c:crosses val="autoZero"/>
        <c:auto val="1"/>
        <c:lblAlgn val="ctr"/>
        <c:lblOffset val="100"/>
        <c:noMultiLvlLbl val="0"/>
      </c:catAx>
      <c:valAx>
        <c:axId val="41254912"/>
        <c:scaling>
          <c:orientation val="minMax"/>
          <c:max val="6000000"/>
          <c:min val="500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Jumlah Penduduk (Jiwa)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1252736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'GAMBAR 6'!$A$2:$B$2</c:f>
              <c:strCache>
                <c:ptCount val="1"/>
                <c:pt idx="0">
                  <c:v>Jumlah Penduduk </c:v>
                </c:pt>
              </c:strCache>
            </c:strRef>
          </c:tx>
          <c:marker>
            <c:symbol val="circle"/>
            <c:size val="3"/>
          </c:marker>
          <c:xVal>
            <c:strRef>
              <c:f>'GAMBAR 6'!$C$1:$E$1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xVal>
          <c:yVal>
            <c:numRef>
              <c:f>'GAMBAR 6'!$C$2:$E$2</c:f>
              <c:numCache>
                <c:formatCode>0.00</c:formatCode>
                <c:ptCount val="3"/>
                <c:pt idx="0">
                  <c:v>0.63002599999999997</c:v>
                </c:pt>
                <c:pt idx="1">
                  <c:v>2.4817779999999998</c:v>
                </c:pt>
                <c:pt idx="2">
                  <c:v>5.9148310000000004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'GAMBAR 6'!$A$3:$B$3</c:f>
              <c:strCache>
                <c:ptCount val="1"/>
                <c:pt idx="0">
                  <c:v>Pemukiman</c:v>
                </c:pt>
              </c:strCache>
            </c:strRef>
          </c:tx>
          <c:marker>
            <c:symbol val="circle"/>
            <c:size val="3"/>
          </c:marker>
          <c:xVal>
            <c:strRef>
              <c:f>'GAMBAR 6'!$C$1:$E$1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xVal>
          <c:yVal>
            <c:numRef>
              <c:f>'GAMBAR 6'!$C$3:$E$3</c:f>
              <c:numCache>
                <c:formatCode>0.00</c:formatCode>
                <c:ptCount val="3"/>
                <c:pt idx="0">
                  <c:v>1.23749</c:v>
                </c:pt>
                <c:pt idx="1">
                  <c:v>2.03416</c:v>
                </c:pt>
                <c:pt idx="2">
                  <c:v>17.818360000000002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'GAMBAR 6'!$A$4:$B$4</c:f>
              <c:strCache>
                <c:ptCount val="1"/>
                <c:pt idx="0">
                  <c:v>Kepadatan Penduduk</c:v>
                </c:pt>
              </c:strCache>
            </c:strRef>
          </c:tx>
          <c:marker>
            <c:symbol val="circle"/>
            <c:size val="3"/>
          </c:marker>
          <c:xVal>
            <c:strRef>
              <c:f>'GAMBAR 6'!$C$1:$E$1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xVal>
          <c:yVal>
            <c:numRef>
              <c:f>'GAMBAR 6'!$C$4:$E$4</c:f>
              <c:numCache>
                <c:formatCode>0.00</c:formatCode>
                <c:ptCount val="3"/>
                <c:pt idx="0">
                  <c:v>11.974864466284259</c:v>
                </c:pt>
                <c:pt idx="1">
                  <c:v>47.170997999139743</c:v>
                </c:pt>
                <c:pt idx="2">
                  <c:v>112.42281995659955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66560"/>
        <c:axId val="41362944"/>
      </c:scatterChart>
      <c:valAx>
        <c:axId val="41266560"/>
        <c:scaling>
          <c:orientation val="minMax"/>
          <c:max val="3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1 = Hulu; 2 = Tengah; 3 = Hilir DAS Ciliwung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41362944"/>
        <c:crosses val="autoZero"/>
        <c:crossBetween val="midCat"/>
        <c:majorUnit val="1"/>
      </c:valAx>
      <c:valAx>
        <c:axId val="41362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Jumlah Penduduk (juta Jiwa); Pemukiman (ribu Ha); Kepadatan Penduduk (jiwa/Ha)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1266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8'!$A$2</c:f>
              <c:strCache>
                <c:ptCount val="1"/>
                <c:pt idx="0">
                  <c:v>PDRB Per kapita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55555555555555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28,31</a:t>
                    </a:r>
                    <a:r>
                      <a:rPr lang="id-ID"/>
                      <a:t> (juta/tahun)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26,05</a:t>
                    </a:r>
                    <a:r>
                      <a:rPr lang="id-ID"/>
                      <a:t> (juta/tahun)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id-ID"/>
                      <a:t>Rp</a:t>
                    </a:r>
                    <a:r>
                      <a:rPr lang="en-US"/>
                      <a:t>214,98</a:t>
                    </a:r>
                    <a:r>
                      <a:rPr lang="id-ID"/>
                      <a:t> (juta/tahun)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'GAMBAR 8'!$B$1:$D$1</c:f>
              <c:strCache>
                <c:ptCount val="3"/>
                <c:pt idx="0">
                  <c:v>Hulu</c:v>
                </c:pt>
                <c:pt idx="1">
                  <c:v>Tengah</c:v>
                </c:pt>
                <c:pt idx="2">
                  <c:v>Hilir</c:v>
                </c:pt>
              </c:strCache>
            </c:strRef>
          </c:cat>
          <c:val>
            <c:numRef>
              <c:f>'GAMBAR 8'!$B$2:$D$2</c:f>
              <c:numCache>
                <c:formatCode>General</c:formatCode>
                <c:ptCount val="3"/>
                <c:pt idx="0">
                  <c:v>28.31</c:v>
                </c:pt>
                <c:pt idx="1">
                  <c:v>26.05</c:v>
                </c:pt>
                <c:pt idx="2">
                  <c:v>214.98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0017408"/>
        <c:axId val="50024448"/>
      </c:barChart>
      <c:catAx>
        <c:axId val="50017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50024448"/>
        <c:crosses val="autoZero"/>
        <c:auto val="1"/>
        <c:lblAlgn val="ctr"/>
        <c:lblOffset val="100"/>
        <c:noMultiLvlLbl val="0"/>
      </c:catAx>
      <c:valAx>
        <c:axId val="5002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0017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'GAMBAR 9'!$B$1</c:f>
              <c:strCache>
                <c:ptCount val="1"/>
                <c:pt idx="0">
                  <c:v>PDRB (juta Rp)</c:v>
                </c:pt>
              </c:strCache>
            </c:strRef>
          </c:tx>
          <c:invertIfNegative val="0"/>
          <c:cat>
            <c:strRef>
              <c:f>'GAMBAR 9'!$A$2:$A$53</c:f>
              <c:strCache>
                <c:ptCount val="52"/>
                <c:pt idx="1">
                  <c:v>Megamendung</c:v>
                </c:pt>
                <c:pt idx="2">
                  <c:v>Cisarua </c:v>
                </c:pt>
                <c:pt idx="3">
                  <c:v>Ciawi </c:v>
                </c:pt>
                <c:pt idx="4">
                  <c:v>Babakan Madang </c:v>
                </c:pt>
                <c:pt idx="5">
                  <c:v>Suka Makmur</c:v>
                </c:pt>
                <c:pt idx="6">
                  <c:v>Bogor Selatan</c:v>
                </c:pt>
                <c:pt idx="7">
                  <c:v>Bogor Timur</c:v>
                </c:pt>
                <c:pt idx="9">
                  <c:v>Bogor Tengah</c:v>
                </c:pt>
                <c:pt idx="10">
                  <c:v>Bogor Utara</c:v>
                </c:pt>
                <c:pt idx="11">
                  <c:v>Tanah Sereal</c:v>
                </c:pt>
                <c:pt idx="12">
                  <c:v>Bojonggede</c:v>
                </c:pt>
                <c:pt idx="13">
                  <c:v>Cibinong</c:v>
                </c:pt>
                <c:pt idx="14">
                  <c:v>Sukaraja </c:v>
                </c:pt>
                <c:pt idx="15">
                  <c:v>Beji</c:v>
                </c:pt>
                <c:pt idx="16">
                  <c:v>Cimanggis</c:v>
                </c:pt>
                <c:pt idx="17">
                  <c:v>Limo</c:v>
                </c:pt>
                <c:pt idx="18">
                  <c:v>Pancoran Mas</c:v>
                </c:pt>
                <c:pt idx="19">
                  <c:v>Sukmajaya </c:v>
                </c:pt>
                <c:pt idx="20">
                  <c:v>Cilodong</c:v>
                </c:pt>
                <c:pt idx="22">
                  <c:v>Jagakarsa</c:v>
                </c:pt>
                <c:pt idx="23">
                  <c:v>Kebayoran Baru</c:v>
                </c:pt>
                <c:pt idx="24">
                  <c:v>Mampang Prapatan</c:v>
                </c:pt>
                <c:pt idx="25">
                  <c:v>Pancoran</c:v>
                </c:pt>
                <c:pt idx="26">
                  <c:v>Pasar Minggu</c:v>
                </c:pt>
                <c:pt idx="27">
                  <c:v>Setia Budi</c:v>
                </c:pt>
                <c:pt idx="28">
                  <c:v>Tebet</c:v>
                </c:pt>
                <c:pt idx="29">
                  <c:v>-    Ciracas</c:v>
                </c:pt>
                <c:pt idx="30">
                  <c:v>-    Jatinegara</c:v>
                </c:pt>
                <c:pt idx="31">
                  <c:v>-    Kramat Jati</c:v>
                </c:pt>
                <c:pt idx="32">
                  <c:v>-    Matraman</c:v>
                </c:pt>
                <c:pt idx="33">
                  <c:v>-    Pasar Rebo</c:v>
                </c:pt>
                <c:pt idx="34">
                  <c:v>-    Pulo Gadung</c:v>
                </c:pt>
                <c:pt idx="35">
                  <c:v>Menteng</c:v>
                </c:pt>
                <c:pt idx="36">
                  <c:v>Tanah Abang</c:v>
                </c:pt>
                <c:pt idx="37">
                  <c:v>Cempaka Putih</c:v>
                </c:pt>
                <c:pt idx="38">
                  <c:v>Gambir</c:v>
                </c:pt>
                <c:pt idx="39">
                  <c:v>Johar Baru</c:v>
                </c:pt>
                <c:pt idx="40">
                  <c:v>Kemayoran</c:v>
                </c:pt>
                <c:pt idx="41">
                  <c:v>Sawah Besar</c:v>
                </c:pt>
                <c:pt idx="42">
                  <c:v>Senen</c:v>
                </c:pt>
                <c:pt idx="43">
                  <c:v>Grogol Petamburan</c:v>
                </c:pt>
                <c:pt idx="44">
                  <c:v>Palmerah</c:v>
                </c:pt>
                <c:pt idx="45">
                  <c:v>Taman Sari</c:v>
                </c:pt>
                <c:pt idx="46">
                  <c:v>Tambora</c:v>
                </c:pt>
                <c:pt idx="47">
                  <c:v>Kelapa Gading</c:v>
                </c:pt>
                <c:pt idx="48">
                  <c:v>Koja</c:v>
                </c:pt>
                <c:pt idx="49">
                  <c:v>Pademangan</c:v>
                </c:pt>
                <c:pt idx="50">
                  <c:v>Penjaringan</c:v>
                </c:pt>
                <c:pt idx="51">
                  <c:v>Tanjung Priok</c:v>
                </c:pt>
              </c:strCache>
            </c:strRef>
          </c:cat>
          <c:val>
            <c:numRef>
              <c:f>'GAMBAR 9'!$B$2:$B$53</c:f>
              <c:numCache>
                <c:formatCode>#,##0</c:formatCode>
                <c:ptCount val="52"/>
                <c:pt idx="1">
                  <c:v>2701092</c:v>
                </c:pt>
                <c:pt idx="2">
                  <c:v>1671608</c:v>
                </c:pt>
                <c:pt idx="3">
                  <c:v>2149693</c:v>
                </c:pt>
                <c:pt idx="4">
                  <c:v>2670032</c:v>
                </c:pt>
                <c:pt idx="5">
                  <c:v>432534</c:v>
                </c:pt>
                <c:pt idx="6">
                  <c:v>521803</c:v>
                </c:pt>
                <c:pt idx="7">
                  <c:v>2918671</c:v>
                </c:pt>
                <c:pt idx="9">
                  <c:v>2939308</c:v>
                </c:pt>
                <c:pt idx="10">
                  <c:v>5253547</c:v>
                </c:pt>
                <c:pt idx="11">
                  <c:v>5082972</c:v>
                </c:pt>
                <c:pt idx="12">
                  <c:v>2670032</c:v>
                </c:pt>
                <c:pt idx="13">
                  <c:v>1292082</c:v>
                </c:pt>
                <c:pt idx="14">
                  <c:v>10571274</c:v>
                </c:pt>
                <c:pt idx="15">
                  <c:v>4180115</c:v>
                </c:pt>
                <c:pt idx="16">
                  <c:v>5692457</c:v>
                </c:pt>
                <c:pt idx="17">
                  <c:v>2069054</c:v>
                </c:pt>
                <c:pt idx="18">
                  <c:v>4952249</c:v>
                </c:pt>
                <c:pt idx="19">
                  <c:v>5464951</c:v>
                </c:pt>
                <c:pt idx="20">
                  <c:v>2940906</c:v>
                </c:pt>
                <c:pt idx="22">
                  <c:v>64921562.779703997</c:v>
                </c:pt>
                <c:pt idx="23">
                  <c:v>26066953.842751998</c:v>
                </c:pt>
                <c:pt idx="24">
                  <c:v>26395323.696400002</c:v>
                </c:pt>
                <c:pt idx="25">
                  <c:v>27701331.876807999</c:v>
                </c:pt>
                <c:pt idx="26">
                  <c:v>54785284.694704004</c:v>
                </c:pt>
                <c:pt idx="27">
                  <c:v>24883218.787648</c:v>
                </c:pt>
                <c:pt idx="28">
                  <c:v>38332169.219743997</c:v>
                </c:pt>
                <c:pt idx="29">
                  <c:v>28958978.936888002</c:v>
                </c:pt>
                <c:pt idx="30">
                  <c:v>29382024.800128002</c:v>
                </c:pt>
                <c:pt idx="31">
                  <c:v>30995774.141695999</c:v>
                </c:pt>
                <c:pt idx="32">
                  <c:v>16266953.03324</c:v>
                </c:pt>
                <c:pt idx="33">
                  <c:v>22173669.960623998</c:v>
                </c:pt>
                <c:pt idx="34">
                  <c:v>28649034.195599999</c:v>
                </c:pt>
                <c:pt idx="35">
                  <c:v>28025194.555528</c:v>
                </c:pt>
                <c:pt idx="36">
                  <c:v>24373080.434152</c:v>
                </c:pt>
                <c:pt idx="37">
                  <c:v>13248970.131392</c:v>
                </c:pt>
                <c:pt idx="38">
                  <c:v>28841392.200975999</c:v>
                </c:pt>
                <c:pt idx="39">
                  <c:v>55204043.699199997</c:v>
                </c:pt>
                <c:pt idx="40">
                  <c:v>103666462.78384</c:v>
                </c:pt>
                <c:pt idx="41">
                  <c:v>47222866.434479997</c:v>
                </c:pt>
                <c:pt idx="42">
                  <c:v>44891830.563359998</c:v>
                </c:pt>
                <c:pt idx="43">
                  <c:v>28025194.555528</c:v>
                </c:pt>
                <c:pt idx="44">
                  <c:v>24373080.434152</c:v>
                </c:pt>
                <c:pt idx="45">
                  <c:v>13248970.131392</c:v>
                </c:pt>
                <c:pt idx="46">
                  <c:v>28841392.200975999</c:v>
                </c:pt>
                <c:pt idx="47">
                  <c:v>30366395.869711999</c:v>
                </c:pt>
                <c:pt idx="48">
                  <c:v>58673333.560673997</c:v>
                </c:pt>
                <c:pt idx="49">
                  <c:v>30682147.151893999</c:v>
                </c:pt>
                <c:pt idx="50">
                  <c:v>63586958.485973999</c:v>
                </c:pt>
                <c:pt idx="51">
                  <c:v>74870075.666511998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0044288"/>
        <c:axId val="50066944"/>
      </c:barChart>
      <c:catAx>
        <c:axId val="5004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Kecamatan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id-ID"/>
          </a:p>
        </c:txPr>
        <c:crossAx val="50066944"/>
        <c:crosses val="autoZero"/>
        <c:auto val="1"/>
        <c:lblAlgn val="ctr"/>
        <c:lblOffset val="100"/>
        <c:noMultiLvlLbl val="0"/>
      </c:catAx>
      <c:valAx>
        <c:axId val="50066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PDRB (juta Rp)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id-ID"/>
          </a:p>
        </c:txPr>
        <c:crossAx val="5004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Times New Roman" pitchFamily="18" charset="0"/>
          <a:cs typeface="Times New Roman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1415573053368326E-2"/>
                  <c:y val="-8.905694079906678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[1]Tengah!$G$4:$G$43</c:f>
              <c:numCache>
                <c:formatCode>General</c:formatCode>
                <c:ptCount val="40"/>
                <c:pt idx="0">
                  <c:v>20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33</c:v>
                </c:pt>
                <c:pt idx="15">
                  <c:v>34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36</c:v>
                </c:pt>
                <c:pt idx="22">
                  <c:v>38</c:v>
                </c:pt>
                <c:pt idx="23">
                  <c:v>39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41</c:v>
                </c:pt>
                <c:pt idx="28">
                  <c:v>41</c:v>
                </c:pt>
                <c:pt idx="29">
                  <c:v>42</c:v>
                </c:pt>
                <c:pt idx="30">
                  <c:v>42</c:v>
                </c:pt>
                <c:pt idx="31">
                  <c:v>43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48</c:v>
                </c:pt>
                <c:pt idx="37">
                  <c:v>50</c:v>
                </c:pt>
                <c:pt idx="38">
                  <c:v>51</c:v>
                </c:pt>
                <c:pt idx="39">
                  <c:v>53</c:v>
                </c:pt>
              </c:numCache>
            </c:numRef>
          </c:xVal>
          <c:yVal>
            <c:numRef>
              <c:f>[1]Tengah!$H$4:$H$43</c:f>
              <c:numCache>
                <c:formatCode>General</c:formatCode>
                <c:ptCount val="40"/>
                <c:pt idx="0">
                  <c:v>5000</c:v>
                </c:pt>
                <c:pt idx="1">
                  <c:v>15000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5000</c:v>
                </c:pt>
                <c:pt idx="6">
                  <c:v>10000</c:v>
                </c:pt>
                <c:pt idx="7">
                  <c:v>5000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10000</c:v>
                </c:pt>
                <c:pt idx="15">
                  <c:v>15000</c:v>
                </c:pt>
                <c:pt idx="16">
                  <c:v>10000</c:v>
                </c:pt>
                <c:pt idx="17">
                  <c:v>5000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10000</c:v>
                </c:pt>
                <c:pt idx="27">
                  <c:v>5000</c:v>
                </c:pt>
                <c:pt idx="28">
                  <c:v>5000</c:v>
                </c:pt>
                <c:pt idx="29">
                  <c:v>10000</c:v>
                </c:pt>
                <c:pt idx="30">
                  <c:v>5000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73056"/>
        <c:axId val="129237376"/>
      </c:scatterChart>
      <c:valAx>
        <c:axId val="128973056"/>
        <c:scaling>
          <c:orientation val="minMax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Usia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237376"/>
        <c:crosses val="autoZero"/>
        <c:crossBetween val="midCat"/>
      </c:valAx>
      <c:valAx>
        <c:axId val="12923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897305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d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1.0236220472440945E-2"/>
                  <c:y val="-0.108161271507728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800">
                      <a:latin typeface="Times New Roman" pitchFamily="18" charset="0"/>
                      <a:cs typeface="Times New Roman" pitchFamily="18" charset="0"/>
                    </a:defRPr>
                  </a:pPr>
                  <a:endParaRPr lang="id-ID"/>
                </a:p>
              </c:txPr>
            </c:trendlineLbl>
          </c:trendline>
          <c:xVal>
            <c:numRef>
              <c:f>[2]hulu!$G$3:$G$22</c:f>
              <c:numCache>
                <c:formatCode>General</c:formatCode>
                <c:ptCount val="20"/>
                <c:pt idx="0">
                  <c:v>21</c:v>
                </c:pt>
                <c:pt idx="1">
                  <c:v>25</c:v>
                </c:pt>
                <c:pt idx="2">
                  <c:v>29</c:v>
                </c:pt>
                <c:pt idx="3">
                  <c:v>32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40</c:v>
                </c:pt>
                <c:pt idx="8">
                  <c:v>40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46</c:v>
                </c:pt>
                <c:pt idx="13">
                  <c:v>51</c:v>
                </c:pt>
                <c:pt idx="14">
                  <c:v>52</c:v>
                </c:pt>
                <c:pt idx="15">
                  <c:v>52</c:v>
                </c:pt>
                <c:pt idx="16">
                  <c:v>55</c:v>
                </c:pt>
                <c:pt idx="17">
                  <c:v>56</c:v>
                </c:pt>
                <c:pt idx="18">
                  <c:v>56</c:v>
                </c:pt>
                <c:pt idx="19">
                  <c:v>60</c:v>
                </c:pt>
              </c:numCache>
            </c:numRef>
          </c:xVal>
          <c:yVal>
            <c:numRef>
              <c:f>[2]hulu!$H$3:$H$22</c:f>
              <c:numCache>
                <c:formatCode>General</c:formatCode>
                <c:ptCount val="20"/>
                <c:pt idx="0">
                  <c:v>10000</c:v>
                </c:pt>
                <c:pt idx="1">
                  <c:v>5000</c:v>
                </c:pt>
                <c:pt idx="2">
                  <c:v>10000</c:v>
                </c:pt>
                <c:pt idx="3">
                  <c:v>5000</c:v>
                </c:pt>
                <c:pt idx="4">
                  <c:v>10000</c:v>
                </c:pt>
                <c:pt idx="5">
                  <c:v>15000</c:v>
                </c:pt>
                <c:pt idx="6">
                  <c:v>5000</c:v>
                </c:pt>
                <c:pt idx="7">
                  <c:v>10000</c:v>
                </c:pt>
                <c:pt idx="8">
                  <c:v>5000</c:v>
                </c:pt>
                <c:pt idx="9">
                  <c:v>5000</c:v>
                </c:pt>
                <c:pt idx="10">
                  <c:v>10000</c:v>
                </c:pt>
                <c:pt idx="11">
                  <c:v>5000</c:v>
                </c:pt>
                <c:pt idx="12">
                  <c:v>5000</c:v>
                </c:pt>
                <c:pt idx="13">
                  <c:v>10000</c:v>
                </c:pt>
                <c:pt idx="14">
                  <c:v>10000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82816"/>
        <c:axId val="129284736"/>
      </c:scatterChart>
      <c:valAx>
        <c:axId val="129282816"/>
        <c:scaling>
          <c:orientation val="minMax"/>
          <c:max val="60"/>
          <c:min val="20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Usia (Thn)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284736"/>
        <c:crosses val="autoZero"/>
        <c:crossBetween val="midCat"/>
      </c:valAx>
      <c:valAx>
        <c:axId val="129284736"/>
        <c:scaling>
          <c:orientation val="minMax"/>
          <c:max val="15000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b="0">
                    <a:latin typeface="Times New Roman" pitchFamily="18" charset="0"/>
                    <a:cs typeface="Times New Roman" pitchFamily="18" charset="0"/>
                  </a:rPr>
                  <a:t>WTP per Individu (Rp/bln)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id-ID"/>
          </a:p>
        </c:txPr>
        <c:crossAx val="129282816"/>
        <c:crosses val="autoZero"/>
        <c:crossBetween val="midCat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512531</xdr:colOff>
      <xdr:row>24</xdr:row>
      <xdr:rowOff>1904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389331" cy="43834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104775</xdr:rowOff>
    </xdr:from>
    <xdr:to>
      <xdr:col>9</xdr:col>
      <xdr:colOff>485775</xdr:colOff>
      <xdr:row>13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257175</xdr:colOff>
      <xdr:row>0</xdr:row>
      <xdr:rowOff>66675</xdr:rowOff>
    </xdr:from>
    <xdr:to>
      <xdr:col>19</xdr:col>
      <xdr:colOff>561975</xdr:colOff>
      <xdr:row>14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119591</xdr:colOff>
      <xdr:row>0</xdr:row>
      <xdr:rowOff>61384</xdr:rowOff>
    </xdr:from>
    <xdr:to>
      <xdr:col>29</xdr:col>
      <xdr:colOff>394758</xdr:colOff>
      <xdr:row>13</xdr:row>
      <xdr:rowOff>85726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4</xdr:row>
      <xdr:rowOff>28575</xdr:rowOff>
    </xdr:from>
    <xdr:to>
      <xdr:col>12</xdr:col>
      <xdr:colOff>209550</xdr:colOff>
      <xdr:row>18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838200</xdr:colOff>
      <xdr:row>6</xdr:row>
      <xdr:rowOff>38100</xdr:rowOff>
    </xdr:from>
    <xdr:to>
      <xdr:col>16</xdr:col>
      <xdr:colOff>276225</xdr:colOff>
      <xdr:row>20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10</xdr:row>
      <xdr:rowOff>47625</xdr:rowOff>
    </xdr:from>
    <xdr:to>
      <xdr:col>17</xdr:col>
      <xdr:colOff>238125</xdr:colOff>
      <xdr:row>24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23</xdr:row>
      <xdr:rowOff>76200</xdr:rowOff>
    </xdr:from>
    <xdr:to>
      <xdr:col>14</xdr:col>
      <xdr:colOff>228600</xdr:colOff>
      <xdr:row>37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5</xdr:row>
      <xdr:rowOff>38100</xdr:rowOff>
    </xdr:from>
    <xdr:to>
      <xdr:col>11</xdr:col>
      <xdr:colOff>514350</xdr:colOff>
      <xdr:row>19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47625</xdr:rowOff>
    </xdr:from>
    <xdr:to>
      <xdr:col>7</xdr:col>
      <xdr:colOff>304800</xdr:colOff>
      <xdr:row>19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47625</xdr:rowOff>
    </xdr:from>
    <xdr:to>
      <xdr:col>7</xdr:col>
      <xdr:colOff>409575</xdr:colOff>
      <xdr:row>17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209547</xdr:colOff>
      <xdr:row>32</xdr:row>
      <xdr:rowOff>19050</xdr:rowOff>
    </xdr:from>
    <xdr:to>
      <xdr:col>16</xdr:col>
      <xdr:colOff>447674</xdr:colOff>
      <xdr:row>53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295275</xdr:rowOff>
    </xdr:from>
    <xdr:to>
      <xdr:col>19</xdr:col>
      <xdr:colOff>514350</xdr:colOff>
      <xdr:row>15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2</xdr:row>
      <xdr:rowOff>9525</xdr:rowOff>
    </xdr:from>
    <xdr:to>
      <xdr:col>9</xdr:col>
      <xdr:colOff>466725</xdr:colOff>
      <xdr:row>15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190500</xdr:colOff>
      <xdr:row>1</xdr:row>
      <xdr:rowOff>4234</xdr:rowOff>
    </xdr:from>
    <xdr:to>
      <xdr:col>29</xdr:col>
      <xdr:colOff>465666</xdr:colOff>
      <xdr:row>14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</xdr:row>
      <xdr:rowOff>0</xdr:rowOff>
    </xdr:from>
    <xdr:to>
      <xdr:col>9</xdr:col>
      <xdr:colOff>428625</xdr:colOff>
      <xdr:row>14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152400</xdr:colOff>
      <xdr:row>0</xdr:row>
      <xdr:rowOff>209550</xdr:rowOff>
    </xdr:from>
    <xdr:to>
      <xdr:col>19</xdr:col>
      <xdr:colOff>457200</xdr:colOff>
      <xdr:row>14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137582</xdr:colOff>
      <xdr:row>0</xdr:row>
      <xdr:rowOff>131234</xdr:rowOff>
    </xdr:from>
    <xdr:to>
      <xdr:col>29</xdr:col>
      <xdr:colOff>412749</xdr:colOff>
      <xdr:row>14</xdr:row>
      <xdr:rowOff>59267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t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tp%20(Autosaved)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%20JURNAL%20PS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lu"/>
      <sheetName val="Tengah"/>
      <sheetName val="hilir"/>
      <sheetName val="Lengap"/>
      <sheetName val="karakteristik"/>
    </sheetNames>
    <sheetDataSet>
      <sheetData sheetId="0"/>
      <sheetData sheetId="1">
        <row r="4">
          <cell r="G4">
            <v>20</v>
          </cell>
          <cell r="H4">
            <v>5000</v>
          </cell>
        </row>
        <row r="5">
          <cell r="G5">
            <v>23</v>
          </cell>
          <cell r="H5">
            <v>15000</v>
          </cell>
        </row>
        <row r="6">
          <cell r="G6">
            <v>24</v>
          </cell>
          <cell r="H6">
            <v>10000</v>
          </cell>
        </row>
        <row r="7">
          <cell r="G7">
            <v>25</v>
          </cell>
          <cell r="H7">
            <v>10000</v>
          </cell>
        </row>
        <row r="8">
          <cell r="G8">
            <v>26</v>
          </cell>
          <cell r="H8">
            <v>10000</v>
          </cell>
        </row>
        <row r="9">
          <cell r="G9">
            <v>26</v>
          </cell>
          <cell r="H9">
            <v>5000</v>
          </cell>
        </row>
        <row r="10">
          <cell r="G10">
            <v>27</v>
          </cell>
          <cell r="H10">
            <v>10000</v>
          </cell>
        </row>
        <row r="11">
          <cell r="G11">
            <v>27</v>
          </cell>
          <cell r="H11">
            <v>5000</v>
          </cell>
        </row>
        <row r="12">
          <cell r="G12">
            <v>28</v>
          </cell>
          <cell r="H12">
            <v>10000</v>
          </cell>
        </row>
        <row r="13">
          <cell r="G13">
            <v>29</v>
          </cell>
          <cell r="H13">
            <v>10000</v>
          </cell>
        </row>
        <row r="14">
          <cell r="G14">
            <v>30</v>
          </cell>
          <cell r="H14">
            <v>10000</v>
          </cell>
        </row>
        <row r="15">
          <cell r="G15">
            <v>31</v>
          </cell>
          <cell r="H15">
            <v>5000</v>
          </cell>
        </row>
        <row r="16">
          <cell r="G16">
            <v>32</v>
          </cell>
          <cell r="H16">
            <v>5000</v>
          </cell>
        </row>
        <row r="17">
          <cell r="G17">
            <v>33</v>
          </cell>
          <cell r="H17">
            <v>5000</v>
          </cell>
        </row>
        <row r="18">
          <cell r="G18">
            <v>33</v>
          </cell>
          <cell r="H18">
            <v>10000</v>
          </cell>
        </row>
        <row r="19">
          <cell r="G19">
            <v>34</v>
          </cell>
          <cell r="H19">
            <v>15000</v>
          </cell>
        </row>
        <row r="20">
          <cell r="G20">
            <v>34</v>
          </cell>
          <cell r="H20">
            <v>10000</v>
          </cell>
        </row>
        <row r="21">
          <cell r="G21">
            <v>35</v>
          </cell>
          <cell r="H21">
            <v>5000</v>
          </cell>
        </row>
        <row r="22">
          <cell r="G22">
            <v>36</v>
          </cell>
          <cell r="H22">
            <v>10000</v>
          </cell>
        </row>
        <row r="23">
          <cell r="G23">
            <v>36</v>
          </cell>
          <cell r="H23">
            <v>10000</v>
          </cell>
        </row>
        <row r="24">
          <cell r="G24">
            <v>36</v>
          </cell>
          <cell r="H24">
            <v>10000</v>
          </cell>
        </row>
        <row r="25">
          <cell r="G25">
            <v>36</v>
          </cell>
          <cell r="H25">
            <v>15000</v>
          </cell>
        </row>
        <row r="26">
          <cell r="G26">
            <v>38</v>
          </cell>
          <cell r="H26">
            <v>5000</v>
          </cell>
        </row>
        <row r="27">
          <cell r="G27">
            <v>39</v>
          </cell>
          <cell r="H27">
            <v>5000</v>
          </cell>
        </row>
        <row r="28">
          <cell r="G28">
            <v>39</v>
          </cell>
          <cell r="H28">
            <v>5000</v>
          </cell>
        </row>
        <row r="29">
          <cell r="G29">
            <v>40</v>
          </cell>
          <cell r="H29">
            <v>5000</v>
          </cell>
        </row>
        <row r="30">
          <cell r="G30">
            <v>41</v>
          </cell>
          <cell r="H30">
            <v>10000</v>
          </cell>
        </row>
        <row r="31">
          <cell r="G31">
            <v>41</v>
          </cell>
          <cell r="H31">
            <v>5000</v>
          </cell>
        </row>
        <row r="32">
          <cell r="G32">
            <v>41</v>
          </cell>
          <cell r="H32">
            <v>5000</v>
          </cell>
        </row>
        <row r="33">
          <cell r="G33">
            <v>42</v>
          </cell>
          <cell r="H33">
            <v>10000</v>
          </cell>
        </row>
        <row r="34">
          <cell r="G34">
            <v>42</v>
          </cell>
          <cell r="H34">
            <v>5000</v>
          </cell>
        </row>
        <row r="35">
          <cell r="G35">
            <v>43</v>
          </cell>
          <cell r="H35">
            <v>10000</v>
          </cell>
        </row>
        <row r="36">
          <cell r="G36">
            <v>43</v>
          </cell>
          <cell r="H36">
            <v>10000</v>
          </cell>
        </row>
        <row r="37">
          <cell r="G37">
            <v>44</v>
          </cell>
          <cell r="H37">
            <v>10000</v>
          </cell>
        </row>
        <row r="38">
          <cell r="G38">
            <v>45</v>
          </cell>
          <cell r="H38">
            <v>5000</v>
          </cell>
        </row>
        <row r="39">
          <cell r="G39">
            <v>46</v>
          </cell>
          <cell r="H39">
            <v>5000</v>
          </cell>
        </row>
        <row r="40">
          <cell r="G40">
            <v>48</v>
          </cell>
          <cell r="H40">
            <v>5000</v>
          </cell>
        </row>
        <row r="41">
          <cell r="G41">
            <v>50</v>
          </cell>
          <cell r="H41">
            <v>5000</v>
          </cell>
        </row>
        <row r="42">
          <cell r="G42">
            <v>51</v>
          </cell>
          <cell r="H42">
            <v>5000</v>
          </cell>
        </row>
        <row r="43">
          <cell r="G43">
            <v>53</v>
          </cell>
          <cell r="H43">
            <v>5000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lu"/>
      <sheetName val="Tengah"/>
      <sheetName val="hilir"/>
      <sheetName val="karakteristik"/>
    </sheetNames>
    <sheetDataSet>
      <sheetData sheetId="0">
        <row r="3">
          <cell r="G3">
            <v>21</v>
          </cell>
          <cell r="H3">
            <v>10000</v>
          </cell>
          <cell r="Q3">
            <v>1500000</v>
          </cell>
          <cell r="R3">
            <v>5000</v>
          </cell>
        </row>
        <row r="4">
          <cell r="G4">
            <v>25</v>
          </cell>
          <cell r="H4">
            <v>5000</v>
          </cell>
          <cell r="Q4">
            <v>1800000</v>
          </cell>
          <cell r="R4">
            <v>10000</v>
          </cell>
          <cell r="AA4">
            <v>6</v>
          </cell>
          <cell r="AB4">
            <v>5000</v>
          </cell>
        </row>
        <row r="5">
          <cell r="G5">
            <v>29</v>
          </cell>
          <cell r="H5">
            <v>10000</v>
          </cell>
          <cell r="Q5">
            <v>2000000</v>
          </cell>
          <cell r="R5">
            <v>10000</v>
          </cell>
          <cell r="AA5">
            <v>6</v>
          </cell>
          <cell r="AB5">
            <v>10000</v>
          </cell>
        </row>
        <row r="6">
          <cell r="G6">
            <v>32</v>
          </cell>
          <cell r="H6">
            <v>5000</v>
          </cell>
          <cell r="Q6">
            <v>2000000</v>
          </cell>
          <cell r="R6">
            <v>5000</v>
          </cell>
          <cell r="AA6">
            <v>6</v>
          </cell>
          <cell r="AB6">
            <v>10000</v>
          </cell>
        </row>
        <row r="7">
          <cell r="G7">
            <v>36</v>
          </cell>
          <cell r="H7">
            <v>10000</v>
          </cell>
          <cell r="Q7">
            <v>2000000</v>
          </cell>
          <cell r="R7">
            <v>10000</v>
          </cell>
          <cell r="AA7">
            <v>6</v>
          </cell>
          <cell r="AB7">
            <v>5000</v>
          </cell>
        </row>
        <row r="8">
          <cell r="G8">
            <v>37</v>
          </cell>
          <cell r="H8">
            <v>15000</v>
          </cell>
          <cell r="Q8">
            <v>2000000</v>
          </cell>
          <cell r="R8">
            <v>5000</v>
          </cell>
          <cell r="AA8">
            <v>6</v>
          </cell>
          <cell r="AB8">
            <v>5000</v>
          </cell>
        </row>
        <row r="9">
          <cell r="G9">
            <v>38</v>
          </cell>
          <cell r="H9">
            <v>5000</v>
          </cell>
          <cell r="Q9">
            <v>2000000</v>
          </cell>
          <cell r="R9">
            <v>5000</v>
          </cell>
          <cell r="AA9">
            <v>6</v>
          </cell>
          <cell r="AB9">
            <v>10000</v>
          </cell>
        </row>
        <row r="10">
          <cell r="G10">
            <v>40</v>
          </cell>
          <cell r="H10">
            <v>10000</v>
          </cell>
          <cell r="Q10">
            <v>2000000</v>
          </cell>
          <cell r="R10">
            <v>5000</v>
          </cell>
          <cell r="AA10">
            <v>6</v>
          </cell>
          <cell r="AB10">
            <v>5000</v>
          </cell>
        </row>
        <row r="11">
          <cell r="G11">
            <v>40</v>
          </cell>
          <cell r="H11">
            <v>5000</v>
          </cell>
          <cell r="Q11">
            <v>2000000</v>
          </cell>
          <cell r="R11">
            <v>5000</v>
          </cell>
          <cell r="AA11">
            <v>9</v>
          </cell>
          <cell r="AB11">
            <v>10000</v>
          </cell>
        </row>
        <row r="12">
          <cell r="G12">
            <v>43</v>
          </cell>
          <cell r="H12">
            <v>5000</v>
          </cell>
          <cell r="Q12">
            <v>2400000</v>
          </cell>
          <cell r="R12">
            <v>5000</v>
          </cell>
          <cell r="AA12">
            <v>9</v>
          </cell>
          <cell r="AB12">
            <v>5000</v>
          </cell>
        </row>
        <row r="13">
          <cell r="G13">
            <v>43</v>
          </cell>
          <cell r="H13">
            <v>10000</v>
          </cell>
          <cell r="Q13">
            <v>2500000</v>
          </cell>
          <cell r="R13">
            <v>5000</v>
          </cell>
          <cell r="AA13">
            <v>9</v>
          </cell>
          <cell r="AB13">
            <v>10000</v>
          </cell>
        </row>
        <row r="14">
          <cell r="G14">
            <v>43</v>
          </cell>
          <cell r="H14">
            <v>5000</v>
          </cell>
          <cell r="Q14">
            <v>2500000</v>
          </cell>
          <cell r="R14">
            <v>15000</v>
          </cell>
          <cell r="AA14">
            <v>9</v>
          </cell>
          <cell r="AB14">
            <v>10000</v>
          </cell>
        </row>
        <row r="15">
          <cell r="G15">
            <v>46</v>
          </cell>
          <cell r="H15">
            <v>5000</v>
          </cell>
          <cell r="Q15">
            <v>2500000</v>
          </cell>
          <cell r="R15">
            <v>5000</v>
          </cell>
          <cell r="AA15">
            <v>9</v>
          </cell>
          <cell r="AB15">
            <v>5000</v>
          </cell>
        </row>
        <row r="16">
          <cell r="G16">
            <v>51</v>
          </cell>
          <cell r="H16">
            <v>10000</v>
          </cell>
          <cell r="Q16">
            <v>2500000</v>
          </cell>
          <cell r="R16">
            <v>10000</v>
          </cell>
          <cell r="AA16">
            <v>9</v>
          </cell>
          <cell r="AB16">
            <v>5000</v>
          </cell>
        </row>
        <row r="17">
          <cell r="G17">
            <v>52</v>
          </cell>
          <cell r="H17">
            <v>10000</v>
          </cell>
          <cell r="Q17">
            <v>2500000</v>
          </cell>
          <cell r="R17">
            <v>5000</v>
          </cell>
          <cell r="AA17">
            <v>9</v>
          </cell>
          <cell r="AB17">
            <v>10000</v>
          </cell>
        </row>
        <row r="18">
          <cell r="G18">
            <v>52</v>
          </cell>
          <cell r="H18">
            <v>5000</v>
          </cell>
          <cell r="Q18">
            <v>3000000</v>
          </cell>
          <cell r="R18">
            <v>10000</v>
          </cell>
          <cell r="AA18">
            <v>12</v>
          </cell>
          <cell r="AB18">
            <v>5000</v>
          </cell>
        </row>
        <row r="19">
          <cell r="G19">
            <v>55</v>
          </cell>
          <cell r="H19">
            <v>5000</v>
          </cell>
          <cell r="Q19">
            <v>3500000</v>
          </cell>
          <cell r="R19">
            <v>5000</v>
          </cell>
          <cell r="AA19">
            <v>12</v>
          </cell>
          <cell r="AB19">
            <v>5000</v>
          </cell>
        </row>
        <row r="20">
          <cell r="G20">
            <v>56</v>
          </cell>
          <cell r="H20">
            <v>5000</v>
          </cell>
          <cell r="Q20">
            <v>3500000</v>
          </cell>
          <cell r="R20">
            <v>5000</v>
          </cell>
          <cell r="AA20">
            <v>12</v>
          </cell>
          <cell r="AB20">
            <v>5000</v>
          </cell>
        </row>
        <row r="21">
          <cell r="G21">
            <v>56</v>
          </cell>
          <cell r="H21">
            <v>5000</v>
          </cell>
          <cell r="Q21">
            <v>3900000</v>
          </cell>
          <cell r="R21">
            <v>10000</v>
          </cell>
          <cell r="AA21">
            <v>12</v>
          </cell>
          <cell r="AB21">
            <v>5000</v>
          </cell>
        </row>
        <row r="22">
          <cell r="G22">
            <v>60</v>
          </cell>
          <cell r="H22">
            <v>5000</v>
          </cell>
          <cell r="Q22">
            <v>4500000</v>
          </cell>
          <cell r="R22">
            <v>10000</v>
          </cell>
          <cell r="AA22">
            <v>12</v>
          </cell>
          <cell r="AB22">
            <v>5000</v>
          </cell>
        </row>
        <row r="23">
          <cell r="AA23">
            <v>16</v>
          </cell>
          <cell r="AB23">
            <v>15000</v>
          </cell>
        </row>
      </sheetData>
      <sheetData sheetId="1">
        <row r="4">
          <cell r="Q4">
            <v>2000000</v>
          </cell>
          <cell r="R4">
            <v>5000</v>
          </cell>
          <cell r="AA4">
            <v>6</v>
          </cell>
          <cell r="AB4">
            <v>10000</v>
          </cell>
        </row>
        <row r="5">
          <cell r="Q5">
            <v>2000000</v>
          </cell>
          <cell r="R5">
            <v>5000</v>
          </cell>
          <cell r="AA5">
            <v>6</v>
          </cell>
          <cell r="AB5">
            <v>5000</v>
          </cell>
        </row>
        <row r="6">
          <cell r="Q6">
            <v>2000000</v>
          </cell>
          <cell r="R6">
            <v>5000</v>
          </cell>
          <cell r="AA6">
            <v>6</v>
          </cell>
          <cell r="AB6">
            <v>10000</v>
          </cell>
        </row>
        <row r="7">
          <cell r="Q7">
            <v>2000000</v>
          </cell>
          <cell r="R7">
            <v>5000</v>
          </cell>
          <cell r="AA7">
            <v>6</v>
          </cell>
          <cell r="AB7">
            <v>5000</v>
          </cell>
        </row>
        <row r="8">
          <cell r="Q8">
            <v>2000000</v>
          </cell>
          <cell r="R8">
            <v>5000</v>
          </cell>
          <cell r="AA8">
            <v>6</v>
          </cell>
          <cell r="AB8">
            <v>5000</v>
          </cell>
        </row>
        <row r="9">
          <cell r="Q9">
            <v>2000000</v>
          </cell>
          <cell r="R9">
            <v>5000</v>
          </cell>
          <cell r="AA9">
            <v>6</v>
          </cell>
          <cell r="AB9">
            <v>10000</v>
          </cell>
        </row>
        <row r="10">
          <cell r="Q10">
            <v>2000000</v>
          </cell>
          <cell r="R10">
            <v>10000</v>
          </cell>
          <cell r="AA10">
            <v>6</v>
          </cell>
          <cell r="AB10">
            <v>5000</v>
          </cell>
        </row>
        <row r="11">
          <cell r="Q11">
            <v>2400000</v>
          </cell>
          <cell r="R11">
            <v>10000</v>
          </cell>
          <cell r="AA11">
            <v>6</v>
          </cell>
          <cell r="AB11">
            <v>5000</v>
          </cell>
        </row>
        <row r="12">
          <cell r="Q12">
            <v>2400000</v>
          </cell>
          <cell r="R12">
            <v>5000</v>
          </cell>
          <cell r="AA12">
            <v>6</v>
          </cell>
          <cell r="AB12">
            <v>10000</v>
          </cell>
        </row>
        <row r="13">
          <cell r="Q13">
            <v>2500000</v>
          </cell>
          <cell r="R13">
            <v>10000</v>
          </cell>
          <cell r="AA13">
            <v>6</v>
          </cell>
          <cell r="AB13">
            <v>10000</v>
          </cell>
        </row>
        <row r="14">
          <cell r="Q14">
            <v>2500000</v>
          </cell>
          <cell r="R14">
            <v>10000</v>
          </cell>
          <cell r="AA14">
            <v>6</v>
          </cell>
          <cell r="AB14">
            <v>5000</v>
          </cell>
        </row>
        <row r="15">
          <cell r="Q15">
            <v>2500000</v>
          </cell>
          <cell r="R15">
            <v>15000</v>
          </cell>
          <cell r="AA15">
            <v>6</v>
          </cell>
          <cell r="AB15">
            <v>5000</v>
          </cell>
        </row>
        <row r="16">
          <cell r="Q16">
            <v>2500000</v>
          </cell>
          <cell r="R16">
            <v>5000</v>
          </cell>
          <cell r="AA16">
            <v>6</v>
          </cell>
          <cell r="AB16">
            <v>5000</v>
          </cell>
        </row>
        <row r="17">
          <cell r="Q17">
            <v>2500000</v>
          </cell>
          <cell r="R17">
            <v>10000</v>
          </cell>
          <cell r="AA17">
            <v>9</v>
          </cell>
          <cell r="AB17">
            <v>10000</v>
          </cell>
        </row>
        <row r="18">
          <cell r="Q18">
            <v>2500000</v>
          </cell>
          <cell r="R18">
            <v>10000</v>
          </cell>
          <cell r="AA18">
            <v>9</v>
          </cell>
          <cell r="AB18">
            <v>5000</v>
          </cell>
        </row>
        <row r="19">
          <cell r="Q19">
            <v>2500000</v>
          </cell>
          <cell r="R19">
            <v>5000</v>
          </cell>
          <cell r="AA19">
            <v>9</v>
          </cell>
          <cell r="AB19">
            <v>10000</v>
          </cell>
        </row>
        <row r="20">
          <cell r="Q20">
            <v>2500000</v>
          </cell>
          <cell r="R20">
            <v>5000</v>
          </cell>
          <cell r="AA20">
            <v>9</v>
          </cell>
          <cell r="AB20">
            <v>5000</v>
          </cell>
        </row>
        <row r="21">
          <cell r="Q21">
            <v>2500000</v>
          </cell>
          <cell r="R21">
            <v>5000</v>
          </cell>
          <cell r="AA21">
            <v>9</v>
          </cell>
          <cell r="AB21">
            <v>15000</v>
          </cell>
        </row>
        <row r="22">
          <cell r="Q22">
            <v>3000000</v>
          </cell>
          <cell r="R22">
            <v>10000</v>
          </cell>
          <cell r="AA22">
            <v>9</v>
          </cell>
          <cell r="AB22">
            <v>10000</v>
          </cell>
        </row>
        <row r="23">
          <cell r="Q23">
            <v>3000000</v>
          </cell>
          <cell r="R23">
            <v>10000</v>
          </cell>
          <cell r="AA23">
            <v>9</v>
          </cell>
          <cell r="AB23">
            <v>5000</v>
          </cell>
        </row>
        <row r="24">
          <cell r="Q24">
            <v>3000000</v>
          </cell>
          <cell r="R24">
            <v>5000</v>
          </cell>
          <cell r="AA24">
            <v>9</v>
          </cell>
          <cell r="AB24">
            <v>5000</v>
          </cell>
        </row>
        <row r="25">
          <cell r="Q25">
            <v>3000000</v>
          </cell>
          <cell r="R25">
            <v>10000</v>
          </cell>
          <cell r="AA25">
            <v>9</v>
          </cell>
          <cell r="AB25">
            <v>10000</v>
          </cell>
        </row>
        <row r="26">
          <cell r="Q26">
            <v>3000000</v>
          </cell>
          <cell r="R26">
            <v>10000</v>
          </cell>
          <cell r="AA26">
            <v>9</v>
          </cell>
          <cell r="AB26">
            <v>10000</v>
          </cell>
        </row>
        <row r="27">
          <cell r="Q27">
            <v>3000000</v>
          </cell>
          <cell r="R27">
            <v>10000</v>
          </cell>
          <cell r="AA27">
            <v>9</v>
          </cell>
          <cell r="AB27">
            <v>15000</v>
          </cell>
        </row>
        <row r="28">
          <cell r="Q28">
            <v>3000000</v>
          </cell>
          <cell r="R28">
            <v>10000</v>
          </cell>
          <cell r="AA28">
            <v>9</v>
          </cell>
          <cell r="AB28">
            <v>10000</v>
          </cell>
        </row>
        <row r="29">
          <cell r="Q29">
            <v>3000000</v>
          </cell>
          <cell r="R29">
            <v>10000</v>
          </cell>
          <cell r="AA29">
            <v>9</v>
          </cell>
          <cell r="AB29">
            <v>15000</v>
          </cell>
        </row>
        <row r="30">
          <cell r="Q30">
            <v>3000000</v>
          </cell>
          <cell r="R30">
            <v>5000</v>
          </cell>
          <cell r="AA30">
            <v>9</v>
          </cell>
          <cell r="AB30">
            <v>5000</v>
          </cell>
        </row>
        <row r="31">
          <cell r="Q31">
            <v>3000000</v>
          </cell>
          <cell r="R31">
            <v>15000</v>
          </cell>
          <cell r="AA31">
            <v>12</v>
          </cell>
          <cell r="AB31">
            <v>5000</v>
          </cell>
        </row>
        <row r="32">
          <cell r="Q32">
            <v>3000000</v>
          </cell>
          <cell r="R32">
            <v>5000</v>
          </cell>
          <cell r="AA32">
            <v>12</v>
          </cell>
          <cell r="AB32">
            <v>10000</v>
          </cell>
        </row>
        <row r="33">
          <cell r="Q33">
            <v>3500000</v>
          </cell>
          <cell r="R33">
            <v>15000</v>
          </cell>
          <cell r="AA33">
            <v>12</v>
          </cell>
          <cell r="AB33">
            <v>5000</v>
          </cell>
        </row>
        <row r="34">
          <cell r="Q34">
            <v>3500000</v>
          </cell>
          <cell r="R34">
            <v>5000</v>
          </cell>
          <cell r="AA34">
            <v>12</v>
          </cell>
          <cell r="AB34">
            <v>5000</v>
          </cell>
        </row>
        <row r="35">
          <cell r="Q35">
            <v>3500000</v>
          </cell>
          <cell r="R35">
            <v>5000</v>
          </cell>
          <cell r="AA35">
            <v>12</v>
          </cell>
          <cell r="AB35">
            <v>5000</v>
          </cell>
        </row>
        <row r="36">
          <cell r="Q36">
            <v>3500000</v>
          </cell>
          <cell r="R36">
            <v>10000</v>
          </cell>
          <cell r="AA36">
            <v>12</v>
          </cell>
          <cell r="AB36">
            <v>5000</v>
          </cell>
        </row>
        <row r="37">
          <cell r="Q37">
            <v>3500000</v>
          </cell>
          <cell r="R37">
            <v>5000</v>
          </cell>
          <cell r="AA37">
            <v>12</v>
          </cell>
          <cell r="AB37">
            <v>10000</v>
          </cell>
        </row>
        <row r="38">
          <cell r="Q38">
            <v>3500000</v>
          </cell>
          <cell r="R38">
            <v>5000</v>
          </cell>
          <cell r="AA38">
            <v>12</v>
          </cell>
          <cell r="AB38">
            <v>5000</v>
          </cell>
        </row>
        <row r="39">
          <cell r="Q39">
            <v>3800000</v>
          </cell>
          <cell r="R39">
            <v>5000</v>
          </cell>
          <cell r="AA39">
            <v>12</v>
          </cell>
          <cell r="AB39">
            <v>10000</v>
          </cell>
        </row>
        <row r="40">
          <cell r="Q40">
            <v>4000000</v>
          </cell>
          <cell r="R40">
            <v>15000</v>
          </cell>
          <cell r="AA40">
            <v>16</v>
          </cell>
          <cell r="AB40">
            <v>10000</v>
          </cell>
        </row>
        <row r="41">
          <cell r="Q41">
            <v>4000000</v>
          </cell>
          <cell r="R41">
            <v>10000</v>
          </cell>
          <cell r="AA41">
            <v>16</v>
          </cell>
          <cell r="AB41">
            <v>5000</v>
          </cell>
        </row>
        <row r="42">
          <cell r="Q42">
            <v>4500000</v>
          </cell>
          <cell r="R42">
            <v>10000</v>
          </cell>
          <cell r="AA42">
            <v>16</v>
          </cell>
          <cell r="AB42">
            <v>10000</v>
          </cell>
        </row>
        <row r="43">
          <cell r="Q43">
            <v>5000000</v>
          </cell>
          <cell r="R43">
            <v>5000</v>
          </cell>
          <cell r="AA43">
            <v>16</v>
          </cell>
          <cell r="AB43">
            <v>10000</v>
          </cell>
        </row>
      </sheetData>
      <sheetData sheetId="2">
        <row r="1">
          <cell r="S1" t="str">
            <v>WTP HILIR</v>
          </cell>
        </row>
        <row r="2">
          <cell r="S2" t="str">
            <v>(Rp)</v>
          </cell>
        </row>
        <row r="3">
          <cell r="R3">
            <v>21</v>
          </cell>
          <cell r="S3">
            <v>10000</v>
          </cell>
          <cell r="AB3">
            <v>1800000</v>
          </cell>
          <cell r="AC3">
            <v>15000</v>
          </cell>
          <cell r="AL3">
            <v>6</v>
          </cell>
          <cell r="AM3">
            <v>5000</v>
          </cell>
        </row>
        <row r="4">
          <cell r="R4">
            <v>30</v>
          </cell>
          <cell r="S4">
            <v>10000</v>
          </cell>
          <cell r="AB4">
            <v>1800000</v>
          </cell>
          <cell r="AC4">
            <v>5000</v>
          </cell>
          <cell r="AL4">
            <v>6</v>
          </cell>
          <cell r="AM4">
            <v>10000</v>
          </cell>
        </row>
        <row r="5">
          <cell r="R5">
            <v>30</v>
          </cell>
          <cell r="S5">
            <v>10000</v>
          </cell>
          <cell r="AB5">
            <v>2000000</v>
          </cell>
          <cell r="AC5">
            <v>10000</v>
          </cell>
          <cell r="AL5">
            <v>6</v>
          </cell>
          <cell r="AM5">
            <v>5000</v>
          </cell>
        </row>
        <row r="6">
          <cell r="R6">
            <v>32</v>
          </cell>
          <cell r="S6">
            <v>10000</v>
          </cell>
          <cell r="AB6">
            <v>2000000</v>
          </cell>
          <cell r="AC6">
            <v>10000</v>
          </cell>
          <cell r="AL6">
            <v>6</v>
          </cell>
          <cell r="AM6">
            <v>5000</v>
          </cell>
        </row>
        <row r="7">
          <cell r="R7">
            <v>36</v>
          </cell>
          <cell r="S7">
            <v>10000</v>
          </cell>
          <cell r="AB7">
            <v>2000000</v>
          </cell>
          <cell r="AC7">
            <v>10000</v>
          </cell>
          <cell r="AL7">
            <v>6</v>
          </cell>
          <cell r="AM7">
            <v>10000</v>
          </cell>
        </row>
        <row r="8">
          <cell r="R8">
            <v>37</v>
          </cell>
          <cell r="S8">
            <v>15000</v>
          </cell>
          <cell r="AB8">
            <v>2000000</v>
          </cell>
          <cell r="AC8">
            <v>5000</v>
          </cell>
          <cell r="AL8">
            <v>6</v>
          </cell>
          <cell r="AM8">
            <v>10000</v>
          </cell>
        </row>
        <row r="9">
          <cell r="R9">
            <v>37</v>
          </cell>
          <cell r="S9">
            <v>10000</v>
          </cell>
          <cell r="AB9">
            <v>2000000</v>
          </cell>
          <cell r="AC9">
            <v>5000</v>
          </cell>
          <cell r="AL9">
            <v>9</v>
          </cell>
          <cell r="AM9">
            <v>10000</v>
          </cell>
        </row>
        <row r="10">
          <cell r="R10">
            <v>38</v>
          </cell>
          <cell r="S10">
            <v>10000</v>
          </cell>
          <cell r="AB10">
            <v>2400000</v>
          </cell>
          <cell r="AC10">
            <v>10000</v>
          </cell>
          <cell r="AL10">
            <v>9</v>
          </cell>
          <cell r="AM10">
            <v>10000</v>
          </cell>
        </row>
        <row r="11">
          <cell r="R11">
            <v>40</v>
          </cell>
          <cell r="S11">
            <v>10000</v>
          </cell>
          <cell r="AB11">
            <v>2500000</v>
          </cell>
          <cell r="AC11">
            <v>10000</v>
          </cell>
          <cell r="AL11">
            <v>9</v>
          </cell>
          <cell r="AM11">
            <v>10000</v>
          </cell>
        </row>
        <row r="12">
          <cell r="R12">
            <v>43</v>
          </cell>
          <cell r="S12">
            <v>10000</v>
          </cell>
          <cell r="AB12">
            <v>3000000</v>
          </cell>
          <cell r="AC12">
            <v>10000</v>
          </cell>
          <cell r="AL12">
            <v>9</v>
          </cell>
          <cell r="AM12">
            <v>10000</v>
          </cell>
        </row>
        <row r="13">
          <cell r="R13">
            <v>43</v>
          </cell>
          <cell r="S13">
            <v>10000</v>
          </cell>
          <cell r="AB13">
            <v>3000000</v>
          </cell>
          <cell r="AC13">
            <v>10000</v>
          </cell>
          <cell r="AL13">
            <v>9</v>
          </cell>
          <cell r="AM13">
            <v>5000</v>
          </cell>
        </row>
        <row r="14">
          <cell r="R14">
            <v>43</v>
          </cell>
          <cell r="S14">
            <v>5000</v>
          </cell>
          <cell r="AB14">
            <v>3000000</v>
          </cell>
          <cell r="AC14">
            <v>10000</v>
          </cell>
          <cell r="AL14">
            <v>9</v>
          </cell>
          <cell r="AM14">
            <v>10000</v>
          </cell>
        </row>
        <row r="15">
          <cell r="R15">
            <v>43</v>
          </cell>
          <cell r="S15">
            <v>10000</v>
          </cell>
          <cell r="AB15">
            <v>3500000</v>
          </cell>
          <cell r="AC15">
            <v>10000</v>
          </cell>
          <cell r="AL15">
            <v>12</v>
          </cell>
          <cell r="AM15">
            <v>10000</v>
          </cell>
        </row>
        <row r="16">
          <cell r="R16">
            <v>45</v>
          </cell>
          <cell r="S16">
            <v>10000</v>
          </cell>
          <cell r="AB16">
            <v>3500000</v>
          </cell>
          <cell r="AC16">
            <v>10000</v>
          </cell>
          <cell r="AL16">
            <v>12</v>
          </cell>
          <cell r="AM16">
            <v>10000</v>
          </cell>
        </row>
        <row r="17">
          <cell r="R17">
            <v>46</v>
          </cell>
          <cell r="S17">
            <v>10000</v>
          </cell>
          <cell r="AB17">
            <v>3500000</v>
          </cell>
          <cell r="AC17">
            <v>10000</v>
          </cell>
          <cell r="AL17">
            <v>12</v>
          </cell>
          <cell r="AM17">
            <v>10000</v>
          </cell>
        </row>
        <row r="18">
          <cell r="R18">
            <v>51</v>
          </cell>
          <cell r="S18">
            <v>10000</v>
          </cell>
          <cell r="AB18">
            <v>3500000</v>
          </cell>
          <cell r="AC18">
            <v>10000</v>
          </cell>
          <cell r="AL18">
            <v>12</v>
          </cell>
          <cell r="AM18">
            <v>10000</v>
          </cell>
        </row>
        <row r="19">
          <cell r="R19">
            <v>52</v>
          </cell>
          <cell r="S19">
            <v>5000</v>
          </cell>
          <cell r="AB19">
            <v>3500000</v>
          </cell>
          <cell r="AC19">
            <v>10000</v>
          </cell>
          <cell r="AL19">
            <v>12</v>
          </cell>
          <cell r="AM19">
            <v>10000</v>
          </cell>
        </row>
        <row r="20">
          <cell r="R20">
            <v>52</v>
          </cell>
          <cell r="S20">
            <v>5000</v>
          </cell>
          <cell r="AB20">
            <v>3500000</v>
          </cell>
          <cell r="AC20">
            <v>5000</v>
          </cell>
          <cell r="AL20">
            <v>12</v>
          </cell>
          <cell r="AM20">
            <v>10000</v>
          </cell>
        </row>
        <row r="21">
          <cell r="R21">
            <v>55</v>
          </cell>
          <cell r="S21">
            <v>10000</v>
          </cell>
          <cell r="AB21">
            <v>3500000</v>
          </cell>
          <cell r="AC21">
            <v>10000</v>
          </cell>
          <cell r="AL21">
            <v>12</v>
          </cell>
          <cell r="AM21">
            <v>10000</v>
          </cell>
        </row>
        <row r="22">
          <cell r="R22">
            <v>55</v>
          </cell>
          <cell r="S22">
            <v>5000</v>
          </cell>
          <cell r="AB22">
            <v>4500000</v>
          </cell>
          <cell r="AC22">
            <v>10000</v>
          </cell>
          <cell r="AL22">
            <v>15</v>
          </cell>
          <cell r="AM22">
            <v>15000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2"/>
      <sheetName val="Tabel 3"/>
      <sheetName val="Tabel 4"/>
      <sheetName val="Tabel 5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5"/>
  <sheetViews>
    <sheetView workbookViewId="0">
      <selection activeCell="I12" sqref="I12"/>
    </sheetView>
  </sheetViews>
  <sheetFormatPr defaultRowHeight="15" x14ac:dyDescent="0.25"/>
  <cols>
    <col min="2" max="2" width="15.5703125" customWidth="1"/>
    <col min="3" max="3" width="16.7109375" customWidth="1"/>
  </cols>
  <sheetData>
    <row r="1" spans="1:3" x14ac:dyDescent="0.25">
      <c r="A1" s="70"/>
      <c r="B1" s="78" t="s">
        <v>136</v>
      </c>
      <c r="C1" s="78" t="s">
        <v>137</v>
      </c>
    </row>
    <row r="2" spans="1:3" x14ac:dyDescent="0.25">
      <c r="A2" s="70"/>
      <c r="B2" s="72" t="s">
        <v>138</v>
      </c>
      <c r="C2" s="72" t="s">
        <v>138</v>
      </c>
    </row>
    <row r="3" spans="1:3" x14ac:dyDescent="0.25">
      <c r="A3" s="76" t="s">
        <v>139</v>
      </c>
      <c r="B3" s="77">
        <v>13.065</v>
      </c>
      <c r="C3" s="72">
        <v>5.5E-2</v>
      </c>
    </row>
    <row r="4" spans="1:3" x14ac:dyDescent="0.25">
      <c r="A4" s="76" t="s">
        <v>9</v>
      </c>
      <c r="B4" s="77">
        <v>5.3109999999999999</v>
      </c>
      <c r="C4" s="72">
        <v>0.23499999999999999</v>
      </c>
    </row>
    <row r="5" spans="1:3" x14ac:dyDescent="0.25">
      <c r="A5" s="76" t="s">
        <v>89</v>
      </c>
      <c r="B5" s="75">
        <v>1117.654</v>
      </c>
      <c r="C5" s="72">
        <v>0.65700000000000003</v>
      </c>
    </row>
  </sheetData>
  <mergeCells count="1"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5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s="1"/>
      <c r="B1" s="1"/>
      <c r="C1" s="1" t="s">
        <v>88</v>
      </c>
      <c r="D1" s="1" t="s">
        <v>9</v>
      </c>
      <c r="E1" s="1" t="s">
        <v>89</v>
      </c>
    </row>
    <row r="2" spans="1:5" x14ac:dyDescent="0.25">
      <c r="A2" s="1" t="s">
        <v>90</v>
      </c>
      <c r="B2" s="1"/>
      <c r="C2" s="32">
        <f>630026/1000000</f>
        <v>0.63002599999999997</v>
      </c>
      <c r="D2" s="32">
        <f>2481778/1000000</f>
        <v>2.4817779999999998</v>
      </c>
      <c r="E2" s="32">
        <f>5914831/1000000</f>
        <v>5.9148310000000004</v>
      </c>
    </row>
    <row r="3" spans="1:5" x14ac:dyDescent="0.25">
      <c r="A3" s="1" t="s">
        <v>12</v>
      </c>
      <c r="B3" s="1"/>
      <c r="C3" s="32">
        <f>1237.49/1000</f>
        <v>1.23749</v>
      </c>
      <c r="D3" s="32">
        <f>2034.16/1000</f>
        <v>2.03416</v>
      </c>
      <c r="E3" s="32">
        <f>17818.36/1000</f>
        <v>17.818360000000002</v>
      </c>
    </row>
    <row r="4" spans="1:5" x14ac:dyDescent="0.25">
      <c r="A4" s="1" t="s">
        <v>91</v>
      </c>
      <c r="B4" s="1"/>
      <c r="C4" s="32">
        <v>11.974864466284259</v>
      </c>
      <c r="D4" s="32">
        <v>47.170997999139743</v>
      </c>
      <c r="E4" s="32">
        <v>112.42281995659955</v>
      </c>
    </row>
    <row r="5" spans="1:5" x14ac:dyDescent="0.25">
      <c r="C5" s="9"/>
      <c r="D5" s="9"/>
      <c r="E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"/>
  <sheetViews>
    <sheetView workbookViewId="0">
      <selection activeCell="B1" sqref="B1:D1"/>
    </sheetView>
  </sheetViews>
  <sheetFormatPr defaultRowHeight="15" x14ac:dyDescent="0.25"/>
  <sheetData>
    <row r="1" spans="1:4" x14ac:dyDescent="0.25">
      <c r="A1" s="4"/>
      <c r="B1" s="4" t="s">
        <v>88</v>
      </c>
      <c r="C1" s="4" t="s">
        <v>9</v>
      </c>
      <c r="D1" s="4" t="s">
        <v>89</v>
      </c>
    </row>
    <row r="2" spans="1:4" x14ac:dyDescent="0.25">
      <c r="A2" s="4" t="s">
        <v>93</v>
      </c>
      <c r="B2" s="4">
        <v>28.31</v>
      </c>
      <c r="C2" s="4">
        <v>26.05</v>
      </c>
      <c r="D2" s="4">
        <v>214.98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54"/>
  <sheetViews>
    <sheetView topLeftCell="A30" workbookViewId="0">
      <selection activeCell="I31" sqref="I31"/>
    </sheetView>
  </sheetViews>
  <sheetFormatPr defaultRowHeight="15" x14ac:dyDescent="0.25"/>
  <cols>
    <col min="1" max="1" width="20.5703125" customWidth="1"/>
    <col min="2" max="2" width="10.85546875" bestFit="1" customWidth="1"/>
    <col min="3" max="3" width="12.7109375" bestFit="1" customWidth="1"/>
  </cols>
  <sheetData>
    <row r="1" spans="1:3" x14ac:dyDescent="0.25">
      <c r="A1" s="15" t="s">
        <v>37</v>
      </c>
      <c r="B1" s="15" t="s">
        <v>100</v>
      </c>
      <c r="C1" s="37"/>
    </row>
    <row r="2" spans="1:3" x14ac:dyDescent="0.25">
      <c r="A2" s="33"/>
      <c r="B2" s="33"/>
      <c r="C2" s="37"/>
    </row>
    <row r="3" spans="1:3" x14ac:dyDescent="0.25">
      <c r="A3" s="17" t="s">
        <v>39</v>
      </c>
      <c r="B3" s="34">
        <v>2701092</v>
      </c>
      <c r="C3" s="29"/>
    </row>
    <row r="4" spans="1:3" x14ac:dyDescent="0.25">
      <c r="A4" s="17" t="s">
        <v>40</v>
      </c>
      <c r="B4" s="20">
        <v>1671608</v>
      </c>
      <c r="C4" s="29"/>
    </row>
    <row r="5" spans="1:3" x14ac:dyDescent="0.25">
      <c r="A5" s="17" t="s">
        <v>41</v>
      </c>
      <c r="B5" s="20">
        <v>2149693</v>
      </c>
      <c r="C5" s="29"/>
    </row>
    <row r="6" spans="1:3" x14ac:dyDescent="0.25">
      <c r="A6" s="17" t="s">
        <v>42</v>
      </c>
      <c r="B6" s="20">
        <v>2670032</v>
      </c>
      <c r="C6" s="29"/>
    </row>
    <row r="7" spans="1:3" x14ac:dyDescent="0.25">
      <c r="A7" s="17" t="s">
        <v>43</v>
      </c>
      <c r="B7" s="20">
        <v>432534</v>
      </c>
      <c r="C7" s="29"/>
    </row>
    <row r="8" spans="1:3" x14ac:dyDescent="0.25">
      <c r="A8" s="21" t="s">
        <v>101</v>
      </c>
      <c r="B8" s="20">
        <v>521803</v>
      </c>
      <c r="C8" s="29"/>
    </row>
    <row r="9" spans="1:3" x14ac:dyDescent="0.25">
      <c r="A9" s="21" t="s">
        <v>45</v>
      </c>
      <c r="B9" s="20">
        <v>2918671</v>
      </c>
      <c r="C9" s="29"/>
    </row>
    <row r="10" spans="1:3" x14ac:dyDescent="0.25">
      <c r="A10" s="15"/>
      <c r="B10" s="35"/>
      <c r="C10" s="30">
        <f>SUM(B3:B9)</f>
        <v>13065433</v>
      </c>
    </row>
    <row r="11" spans="1:3" x14ac:dyDescent="0.25">
      <c r="A11" s="21" t="s">
        <v>46</v>
      </c>
      <c r="B11" s="20">
        <v>2939308</v>
      </c>
      <c r="C11" s="29"/>
    </row>
    <row r="12" spans="1:3" x14ac:dyDescent="0.25">
      <c r="A12" s="21" t="s">
        <v>47</v>
      </c>
      <c r="B12" s="20">
        <v>5253547</v>
      </c>
      <c r="C12" s="29"/>
    </row>
    <row r="13" spans="1:3" x14ac:dyDescent="0.25">
      <c r="A13" s="21" t="s">
        <v>48</v>
      </c>
      <c r="B13" s="20">
        <v>5082972</v>
      </c>
      <c r="C13" s="29"/>
    </row>
    <row r="14" spans="1:3" x14ac:dyDescent="0.25">
      <c r="A14" s="21" t="s">
        <v>49</v>
      </c>
      <c r="B14" s="36">
        <v>2670032</v>
      </c>
      <c r="C14" s="29"/>
    </row>
    <row r="15" spans="1:3" x14ac:dyDescent="0.25">
      <c r="A15" s="21" t="s">
        <v>50</v>
      </c>
      <c r="B15" s="20">
        <v>1292082</v>
      </c>
      <c r="C15" s="29"/>
    </row>
    <row r="16" spans="1:3" x14ac:dyDescent="0.25">
      <c r="A16" s="21" t="s">
        <v>51</v>
      </c>
      <c r="B16" s="20">
        <v>10571274</v>
      </c>
      <c r="C16" s="29"/>
    </row>
    <row r="17" spans="1:3" x14ac:dyDescent="0.25">
      <c r="A17" s="21" t="s">
        <v>52</v>
      </c>
      <c r="B17" s="20">
        <v>4180115</v>
      </c>
      <c r="C17" s="29"/>
    </row>
    <row r="18" spans="1:3" x14ac:dyDescent="0.25">
      <c r="A18" s="21" t="s">
        <v>53</v>
      </c>
      <c r="B18" s="20">
        <v>5692457</v>
      </c>
      <c r="C18" s="29"/>
    </row>
    <row r="19" spans="1:3" x14ac:dyDescent="0.25">
      <c r="A19" s="21" t="s">
        <v>54</v>
      </c>
      <c r="B19" s="20">
        <v>2069054</v>
      </c>
      <c r="C19" s="29"/>
    </row>
    <row r="20" spans="1:3" x14ac:dyDescent="0.25">
      <c r="A20" s="21" t="s">
        <v>55</v>
      </c>
      <c r="B20" s="20">
        <v>4952249</v>
      </c>
      <c r="C20" s="29"/>
    </row>
    <row r="21" spans="1:3" x14ac:dyDescent="0.25">
      <c r="A21" s="21" t="s">
        <v>56</v>
      </c>
      <c r="B21" s="20">
        <v>5464951</v>
      </c>
      <c r="C21" s="29"/>
    </row>
    <row r="22" spans="1:3" x14ac:dyDescent="0.25">
      <c r="A22" s="21" t="s">
        <v>57</v>
      </c>
      <c r="B22" s="20">
        <v>2940906</v>
      </c>
      <c r="C22" s="29"/>
    </row>
    <row r="23" spans="1:3" x14ac:dyDescent="0.25">
      <c r="A23" s="15"/>
      <c r="B23" s="35"/>
      <c r="C23" s="30">
        <f>SUM(B11:B22)</f>
        <v>53108947</v>
      </c>
    </row>
    <row r="24" spans="1:3" x14ac:dyDescent="0.25">
      <c r="A24" s="21" t="s">
        <v>58</v>
      </c>
      <c r="B24" s="20">
        <v>64921562.779703997</v>
      </c>
      <c r="C24" s="29"/>
    </row>
    <row r="25" spans="1:3" x14ac:dyDescent="0.25">
      <c r="A25" s="21" t="s">
        <v>59</v>
      </c>
      <c r="B25" s="20">
        <v>26066953.842751998</v>
      </c>
      <c r="C25" s="29"/>
    </row>
    <row r="26" spans="1:3" x14ac:dyDescent="0.25">
      <c r="A26" s="21" t="s">
        <v>60</v>
      </c>
      <c r="B26" s="20">
        <v>26395323.696400002</v>
      </c>
      <c r="C26" s="29"/>
    </row>
    <row r="27" spans="1:3" x14ac:dyDescent="0.25">
      <c r="A27" s="21" t="s">
        <v>61</v>
      </c>
      <c r="B27" s="20">
        <v>27701331.876807999</v>
      </c>
      <c r="C27" s="29"/>
    </row>
    <row r="28" spans="1:3" x14ac:dyDescent="0.25">
      <c r="A28" s="21" t="s">
        <v>62</v>
      </c>
      <c r="B28" s="20">
        <v>54785284.694704004</v>
      </c>
      <c r="C28" s="29"/>
    </row>
    <row r="29" spans="1:3" x14ac:dyDescent="0.25">
      <c r="A29" s="21" t="s">
        <v>63</v>
      </c>
      <c r="B29" s="20">
        <v>24883218.787648</v>
      </c>
      <c r="C29" s="29"/>
    </row>
    <row r="30" spans="1:3" x14ac:dyDescent="0.25">
      <c r="A30" s="21" t="s">
        <v>64</v>
      </c>
      <c r="B30" s="20">
        <v>38332169.219743997</v>
      </c>
      <c r="C30" s="29"/>
    </row>
    <row r="31" spans="1:3" x14ac:dyDescent="0.25">
      <c r="A31" s="21" t="s">
        <v>94</v>
      </c>
      <c r="B31" s="20">
        <v>28958978.936888002</v>
      </c>
      <c r="C31" s="29"/>
    </row>
    <row r="32" spans="1:3" x14ac:dyDescent="0.25">
      <c r="A32" s="21" t="s">
        <v>95</v>
      </c>
      <c r="B32" s="20">
        <v>29382024.800128002</v>
      </c>
      <c r="C32" s="29"/>
    </row>
    <row r="33" spans="1:3" x14ac:dyDescent="0.25">
      <c r="A33" s="21" t="s">
        <v>96</v>
      </c>
      <c r="B33" s="20">
        <v>30995774.141695999</v>
      </c>
      <c r="C33" s="29"/>
    </row>
    <row r="34" spans="1:3" x14ac:dyDescent="0.25">
      <c r="A34" s="21" t="s">
        <v>97</v>
      </c>
      <c r="B34" s="20">
        <v>16266953.03324</v>
      </c>
      <c r="C34" s="29"/>
    </row>
    <row r="35" spans="1:3" x14ac:dyDescent="0.25">
      <c r="A35" s="21" t="s">
        <v>98</v>
      </c>
      <c r="B35" s="20">
        <v>22173669.960623998</v>
      </c>
      <c r="C35" s="29"/>
    </row>
    <row r="36" spans="1:3" x14ac:dyDescent="0.25">
      <c r="A36" s="21" t="s">
        <v>99</v>
      </c>
      <c r="B36" s="20">
        <v>28649034.195599999</v>
      </c>
      <c r="C36" s="29"/>
    </row>
    <row r="37" spans="1:3" x14ac:dyDescent="0.25">
      <c r="A37" s="21" t="s">
        <v>71</v>
      </c>
      <c r="B37" s="20">
        <v>28025194.555528</v>
      </c>
      <c r="C37" s="29"/>
    </row>
    <row r="38" spans="1:3" x14ac:dyDescent="0.25">
      <c r="A38" s="21" t="s">
        <v>72</v>
      </c>
      <c r="B38" s="20">
        <v>24373080.434152</v>
      </c>
      <c r="C38" s="29"/>
    </row>
    <row r="39" spans="1:3" x14ac:dyDescent="0.25">
      <c r="A39" s="21" t="s">
        <v>73</v>
      </c>
      <c r="B39" s="20">
        <v>13248970.131392</v>
      </c>
      <c r="C39" s="29"/>
    </row>
    <row r="40" spans="1:3" x14ac:dyDescent="0.25">
      <c r="A40" s="21" t="s">
        <v>74</v>
      </c>
      <c r="B40" s="20">
        <v>28841392.200975999</v>
      </c>
      <c r="C40" s="29"/>
    </row>
    <row r="41" spans="1:3" x14ac:dyDescent="0.25">
      <c r="A41" s="21" t="s">
        <v>75</v>
      </c>
      <c r="B41" s="20">
        <v>55204043.699199997</v>
      </c>
      <c r="C41" s="29"/>
    </row>
    <row r="42" spans="1:3" x14ac:dyDescent="0.25">
      <c r="A42" s="21" t="s">
        <v>76</v>
      </c>
      <c r="B42" s="20">
        <v>103666462.78384</v>
      </c>
      <c r="C42" s="29"/>
    </row>
    <row r="43" spans="1:3" x14ac:dyDescent="0.25">
      <c r="A43" s="21" t="s">
        <v>77</v>
      </c>
      <c r="B43" s="20">
        <v>47222866.434479997</v>
      </c>
      <c r="C43" s="29"/>
    </row>
    <row r="44" spans="1:3" x14ac:dyDescent="0.25">
      <c r="A44" s="21" t="s">
        <v>78</v>
      </c>
      <c r="B44" s="20">
        <v>44891830.563359998</v>
      </c>
      <c r="C44" s="29"/>
    </row>
    <row r="45" spans="1:3" x14ac:dyDescent="0.25">
      <c r="A45" s="21" t="s">
        <v>79</v>
      </c>
      <c r="B45" s="20">
        <v>28025194.555528</v>
      </c>
      <c r="C45" s="29"/>
    </row>
    <row r="46" spans="1:3" x14ac:dyDescent="0.25">
      <c r="A46" s="21" t="s">
        <v>80</v>
      </c>
      <c r="B46" s="20">
        <v>24373080.434152</v>
      </c>
      <c r="C46" s="29"/>
    </row>
    <row r="47" spans="1:3" x14ac:dyDescent="0.25">
      <c r="A47" s="21" t="s">
        <v>81</v>
      </c>
      <c r="B47" s="20">
        <v>13248970.131392</v>
      </c>
      <c r="C47" s="29"/>
    </row>
    <row r="48" spans="1:3" x14ac:dyDescent="0.25">
      <c r="A48" s="21" t="s">
        <v>82</v>
      </c>
      <c r="B48" s="20">
        <v>28841392.200975999</v>
      </c>
      <c r="C48" s="29"/>
    </row>
    <row r="49" spans="1:3" x14ac:dyDescent="0.25">
      <c r="A49" s="21" t="s">
        <v>83</v>
      </c>
      <c r="B49" s="20">
        <v>30366395.869711999</v>
      </c>
      <c r="C49" s="29"/>
    </row>
    <row r="50" spans="1:3" x14ac:dyDescent="0.25">
      <c r="A50" s="21" t="s">
        <v>84</v>
      </c>
      <c r="B50" s="20">
        <v>58673333.560673997</v>
      </c>
      <c r="C50" s="29"/>
    </row>
    <row r="51" spans="1:3" x14ac:dyDescent="0.25">
      <c r="A51" s="21" t="s">
        <v>85</v>
      </c>
      <c r="B51" s="20">
        <v>30682147.151893999</v>
      </c>
      <c r="C51" s="29"/>
    </row>
    <row r="52" spans="1:3" x14ac:dyDescent="0.25">
      <c r="A52" s="21" t="s">
        <v>86</v>
      </c>
      <c r="B52" s="20">
        <v>63586958.485973999</v>
      </c>
      <c r="C52" s="29"/>
    </row>
    <row r="53" spans="1:3" x14ac:dyDescent="0.25">
      <c r="A53" s="21" t="s">
        <v>87</v>
      </c>
      <c r="B53" s="20">
        <v>74870075.666511998</v>
      </c>
      <c r="C53" s="29"/>
    </row>
    <row r="54" spans="1:3" x14ac:dyDescent="0.25">
      <c r="A54" s="15"/>
      <c r="B54" s="35"/>
      <c r="C54" s="30">
        <f>SUM(B24:B53)</f>
        <v>1117653668.8256779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C42"/>
  <sheetViews>
    <sheetView topLeftCell="I5" workbookViewId="0">
      <selection activeCell="AA5" sqref="AA5"/>
    </sheetView>
  </sheetViews>
  <sheetFormatPr defaultRowHeight="15" x14ac:dyDescent="0.25"/>
  <sheetData>
    <row r="1" spans="1:22" ht="24" x14ac:dyDescent="0.25">
      <c r="A1" s="38" t="s">
        <v>102</v>
      </c>
      <c r="B1" s="38" t="s">
        <v>106</v>
      </c>
      <c r="K1" s="38" t="s">
        <v>102</v>
      </c>
      <c r="L1" s="41" t="s">
        <v>105</v>
      </c>
      <c r="U1" s="38" t="s">
        <v>102</v>
      </c>
      <c r="V1" s="38" t="s">
        <v>132</v>
      </c>
    </row>
    <row r="2" spans="1:22" ht="15.75" thickBot="1" x14ac:dyDescent="0.3">
      <c r="A2" s="39" t="s">
        <v>103</v>
      </c>
      <c r="B2" s="39" t="s">
        <v>104</v>
      </c>
      <c r="K2" s="39" t="s">
        <v>103</v>
      </c>
      <c r="L2" s="39" t="s">
        <v>104</v>
      </c>
      <c r="U2" s="39" t="s">
        <v>103</v>
      </c>
      <c r="V2" s="39" t="s">
        <v>104</v>
      </c>
    </row>
    <row r="3" spans="1:22" ht="15.75" thickBot="1" x14ac:dyDescent="0.3">
      <c r="A3" s="40">
        <v>21</v>
      </c>
      <c r="B3" s="40">
        <v>10000</v>
      </c>
      <c r="K3" s="40">
        <v>20</v>
      </c>
      <c r="L3" s="40">
        <v>5000</v>
      </c>
      <c r="U3" s="48">
        <v>21</v>
      </c>
      <c r="V3" s="40">
        <v>10000</v>
      </c>
    </row>
    <row r="4" spans="1:22" ht="15.75" thickBot="1" x14ac:dyDescent="0.3">
      <c r="A4" s="40">
        <v>25</v>
      </c>
      <c r="B4" s="40">
        <v>5000</v>
      </c>
      <c r="K4" s="40">
        <v>23</v>
      </c>
      <c r="L4" s="40">
        <v>15000</v>
      </c>
      <c r="U4" s="48">
        <v>30</v>
      </c>
      <c r="V4" s="40">
        <v>10000</v>
      </c>
    </row>
    <row r="5" spans="1:22" ht="15.75" thickBot="1" x14ac:dyDescent="0.3">
      <c r="A5" s="40">
        <v>29</v>
      </c>
      <c r="B5" s="40">
        <v>10000</v>
      </c>
      <c r="K5" s="40">
        <v>24</v>
      </c>
      <c r="L5" s="40">
        <v>10000</v>
      </c>
      <c r="U5" s="48">
        <v>30</v>
      </c>
      <c r="V5" s="40">
        <v>10000</v>
      </c>
    </row>
    <row r="6" spans="1:22" ht="15.75" thickBot="1" x14ac:dyDescent="0.3">
      <c r="A6" s="40">
        <v>32</v>
      </c>
      <c r="B6" s="40">
        <v>5000</v>
      </c>
      <c r="K6" s="40">
        <v>25</v>
      </c>
      <c r="L6" s="40">
        <v>10000</v>
      </c>
      <c r="U6" s="48">
        <v>32</v>
      </c>
      <c r="V6" s="40">
        <v>10000</v>
      </c>
    </row>
    <row r="7" spans="1:22" ht="15.75" thickBot="1" x14ac:dyDescent="0.3">
      <c r="A7" s="40">
        <v>36</v>
      </c>
      <c r="B7" s="40">
        <v>10000</v>
      </c>
      <c r="K7" s="40">
        <v>26</v>
      </c>
      <c r="L7" s="40">
        <v>10000</v>
      </c>
      <c r="U7" s="48">
        <v>36</v>
      </c>
      <c r="V7" s="40">
        <v>10000</v>
      </c>
    </row>
    <row r="8" spans="1:22" ht="15.75" thickBot="1" x14ac:dyDescent="0.3">
      <c r="A8" s="40">
        <v>37</v>
      </c>
      <c r="B8" s="40">
        <v>15000</v>
      </c>
      <c r="K8" s="40">
        <v>26</v>
      </c>
      <c r="L8" s="40">
        <v>5000</v>
      </c>
      <c r="U8" s="48">
        <v>37</v>
      </c>
      <c r="V8" s="40">
        <v>15000</v>
      </c>
    </row>
    <row r="9" spans="1:22" ht="15.75" thickBot="1" x14ac:dyDescent="0.3">
      <c r="A9" s="40">
        <v>38</v>
      </c>
      <c r="B9" s="40">
        <v>5000</v>
      </c>
      <c r="K9" s="40">
        <v>27</v>
      </c>
      <c r="L9" s="40">
        <v>10000</v>
      </c>
      <c r="U9" s="48">
        <v>37</v>
      </c>
      <c r="V9" s="40">
        <v>10000</v>
      </c>
    </row>
    <row r="10" spans="1:22" ht="15.75" thickBot="1" x14ac:dyDescent="0.3">
      <c r="A10" s="40">
        <v>40</v>
      </c>
      <c r="B10" s="40">
        <v>10000</v>
      </c>
      <c r="K10" s="40">
        <v>27</v>
      </c>
      <c r="L10" s="40">
        <v>5000</v>
      </c>
      <c r="U10" s="48">
        <v>38</v>
      </c>
      <c r="V10" s="40">
        <v>10000</v>
      </c>
    </row>
    <row r="11" spans="1:22" ht="15.75" thickBot="1" x14ac:dyDescent="0.3">
      <c r="A11" s="40">
        <v>40</v>
      </c>
      <c r="B11" s="40">
        <v>5000</v>
      </c>
      <c r="K11" s="40">
        <v>28</v>
      </c>
      <c r="L11" s="40">
        <v>10000</v>
      </c>
      <c r="U11" s="48">
        <v>40</v>
      </c>
      <c r="V11" s="40">
        <v>10000</v>
      </c>
    </row>
    <row r="12" spans="1:22" ht="15.75" thickBot="1" x14ac:dyDescent="0.3">
      <c r="A12" s="40">
        <v>43</v>
      </c>
      <c r="B12" s="40">
        <v>5000</v>
      </c>
      <c r="K12" s="40">
        <v>29</v>
      </c>
      <c r="L12" s="40">
        <v>10000</v>
      </c>
      <c r="U12" s="48">
        <v>43</v>
      </c>
      <c r="V12" s="40">
        <v>10000</v>
      </c>
    </row>
    <row r="13" spans="1:22" ht="15.75" thickBot="1" x14ac:dyDescent="0.3">
      <c r="A13" s="40">
        <v>43</v>
      </c>
      <c r="B13" s="40">
        <v>10000</v>
      </c>
      <c r="K13" s="40">
        <v>30</v>
      </c>
      <c r="L13" s="40">
        <v>10000</v>
      </c>
      <c r="U13" s="48">
        <v>43</v>
      </c>
      <c r="V13" s="40">
        <v>10000</v>
      </c>
    </row>
    <row r="14" spans="1:22" ht="15.75" thickBot="1" x14ac:dyDescent="0.3">
      <c r="A14" s="40">
        <v>43</v>
      </c>
      <c r="B14" s="40">
        <v>5000</v>
      </c>
      <c r="K14" s="40">
        <v>31</v>
      </c>
      <c r="L14" s="40">
        <v>5000</v>
      </c>
      <c r="U14" s="48">
        <v>43</v>
      </c>
      <c r="V14" s="40">
        <v>5000</v>
      </c>
    </row>
    <row r="15" spans="1:22" ht="15.75" thickBot="1" x14ac:dyDescent="0.3">
      <c r="A15" s="40">
        <v>46</v>
      </c>
      <c r="B15" s="40">
        <v>5000</v>
      </c>
      <c r="K15" s="40">
        <v>32</v>
      </c>
      <c r="L15" s="40">
        <v>5000</v>
      </c>
      <c r="U15" s="48">
        <v>43</v>
      </c>
      <c r="V15" s="40">
        <v>10000</v>
      </c>
    </row>
    <row r="16" spans="1:22" ht="15.75" thickBot="1" x14ac:dyDescent="0.3">
      <c r="A16" s="40">
        <v>51</v>
      </c>
      <c r="B16" s="40">
        <v>10000</v>
      </c>
      <c r="K16" s="40">
        <v>33</v>
      </c>
      <c r="L16" s="40">
        <v>5000</v>
      </c>
      <c r="U16" s="48">
        <v>45</v>
      </c>
      <c r="V16" s="40">
        <v>10000</v>
      </c>
    </row>
    <row r="17" spans="1:22" ht="15.75" thickBot="1" x14ac:dyDescent="0.3">
      <c r="A17" s="40">
        <v>52</v>
      </c>
      <c r="B17" s="40">
        <v>10000</v>
      </c>
      <c r="K17" s="40">
        <v>33</v>
      </c>
      <c r="L17" s="40">
        <v>10000</v>
      </c>
      <c r="U17" s="48">
        <v>46</v>
      </c>
      <c r="V17" s="40">
        <v>10000</v>
      </c>
    </row>
    <row r="18" spans="1:22" ht="15.75" thickBot="1" x14ac:dyDescent="0.3">
      <c r="A18" s="40">
        <v>52</v>
      </c>
      <c r="B18" s="40">
        <v>5000</v>
      </c>
      <c r="K18" s="40">
        <v>34</v>
      </c>
      <c r="L18" s="40">
        <v>15000</v>
      </c>
      <c r="U18" s="48">
        <v>51</v>
      </c>
      <c r="V18" s="40">
        <v>10000</v>
      </c>
    </row>
    <row r="19" spans="1:22" ht="15.75" thickBot="1" x14ac:dyDescent="0.3">
      <c r="A19" s="40">
        <v>55</v>
      </c>
      <c r="B19" s="40">
        <v>5000</v>
      </c>
      <c r="K19" s="40">
        <v>34</v>
      </c>
      <c r="L19" s="40">
        <v>10000</v>
      </c>
      <c r="U19" s="48">
        <v>52</v>
      </c>
      <c r="V19" s="40">
        <v>5000</v>
      </c>
    </row>
    <row r="20" spans="1:22" ht="15.75" thickBot="1" x14ac:dyDescent="0.3">
      <c r="A20" s="40">
        <v>56</v>
      </c>
      <c r="B20" s="40">
        <v>5000</v>
      </c>
      <c r="K20" s="40">
        <v>35</v>
      </c>
      <c r="L20" s="40">
        <v>5000</v>
      </c>
      <c r="U20" s="48">
        <v>52</v>
      </c>
      <c r="V20" s="40">
        <v>5000</v>
      </c>
    </row>
    <row r="21" spans="1:22" ht="15.75" thickBot="1" x14ac:dyDescent="0.3">
      <c r="A21" s="40">
        <v>56</v>
      </c>
      <c r="B21" s="40">
        <v>5000</v>
      </c>
      <c r="K21" s="40">
        <v>36</v>
      </c>
      <c r="L21" s="40">
        <v>10000</v>
      </c>
      <c r="U21" s="48">
        <v>55</v>
      </c>
      <c r="V21" s="40">
        <v>10000</v>
      </c>
    </row>
    <row r="22" spans="1:22" ht="15.75" thickBot="1" x14ac:dyDescent="0.3">
      <c r="A22" s="40">
        <v>60</v>
      </c>
      <c r="B22" s="40">
        <v>5000</v>
      </c>
      <c r="K22" s="40">
        <v>36</v>
      </c>
      <c r="L22" s="40">
        <v>10000</v>
      </c>
      <c r="U22" s="48">
        <v>55</v>
      </c>
      <c r="V22" s="40">
        <v>5000</v>
      </c>
    </row>
    <row r="23" spans="1:22" ht="15.75" thickBot="1" x14ac:dyDescent="0.3">
      <c r="K23" s="40">
        <v>36</v>
      </c>
      <c r="L23" s="40">
        <v>10000</v>
      </c>
    </row>
    <row r="24" spans="1:22" ht="15.75" thickBot="1" x14ac:dyDescent="0.3">
      <c r="A24" s="42"/>
      <c r="B24" s="42"/>
      <c r="C24" s="42"/>
      <c r="D24" s="42"/>
      <c r="E24" s="42"/>
      <c r="F24" s="10"/>
      <c r="G24" s="10"/>
      <c r="H24" s="10"/>
      <c r="K24" s="40">
        <v>36</v>
      </c>
      <c r="L24" s="40">
        <v>15000</v>
      </c>
    </row>
    <row r="25" spans="1:22" ht="15.75" thickBot="1" x14ac:dyDescent="0.3">
      <c r="A25" t="s">
        <v>107</v>
      </c>
      <c r="J25" s="10"/>
      <c r="K25" s="40">
        <v>38</v>
      </c>
      <c r="L25" s="40">
        <v>5000</v>
      </c>
      <c r="U25" t="s">
        <v>107</v>
      </c>
    </row>
    <row r="26" spans="1:22" ht="15.75" thickBot="1" x14ac:dyDescent="0.3">
      <c r="J26" s="10"/>
      <c r="K26" s="40">
        <v>39</v>
      </c>
      <c r="L26" s="40">
        <v>5000</v>
      </c>
    </row>
    <row r="27" spans="1:22" ht="15.75" thickBot="1" x14ac:dyDescent="0.3">
      <c r="A27" s="43" t="s">
        <v>108</v>
      </c>
      <c r="B27" s="43"/>
      <c r="J27" s="10"/>
      <c r="K27" s="40">
        <v>39</v>
      </c>
      <c r="L27" s="40">
        <v>5000</v>
      </c>
      <c r="U27" s="43" t="s">
        <v>108</v>
      </c>
      <c r="V27" s="43"/>
    </row>
    <row r="28" spans="1:22" ht="15.75" thickBot="1" x14ac:dyDescent="0.3">
      <c r="A28" s="44" t="s">
        <v>109</v>
      </c>
      <c r="B28" s="44">
        <v>0.30934377360528237</v>
      </c>
      <c r="J28" s="10"/>
      <c r="K28" s="40">
        <v>40</v>
      </c>
      <c r="L28" s="40">
        <v>5000</v>
      </c>
      <c r="U28" s="44" t="s">
        <v>109</v>
      </c>
      <c r="V28" s="44">
        <v>0.47989462960608997</v>
      </c>
    </row>
    <row r="29" spans="1:22" ht="15.75" thickBot="1" x14ac:dyDescent="0.3">
      <c r="A29" s="44" t="s">
        <v>110</v>
      </c>
      <c r="B29" s="44">
        <v>9.5693570268356204E-2</v>
      </c>
      <c r="J29" s="10"/>
      <c r="K29" s="40">
        <v>41</v>
      </c>
      <c r="L29" s="40">
        <v>10000</v>
      </c>
      <c r="U29" s="44" t="s">
        <v>110</v>
      </c>
      <c r="V29" s="44">
        <v>0.23029885552476631</v>
      </c>
    </row>
    <row r="30" spans="1:22" ht="15.75" thickBot="1" x14ac:dyDescent="0.3">
      <c r="A30" s="44" t="s">
        <v>111</v>
      </c>
      <c r="B30" s="44">
        <v>4.5454324172153768E-2</v>
      </c>
      <c r="J30" s="10"/>
      <c r="K30" s="40">
        <v>41</v>
      </c>
      <c r="L30" s="40">
        <v>5000</v>
      </c>
      <c r="U30" s="44" t="s">
        <v>111</v>
      </c>
      <c r="V30" s="44">
        <v>0.18753768083169778</v>
      </c>
    </row>
    <row r="31" spans="1:22" ht="15.75" thickBot="1" x14ac:dyDescent="0.3">
      <c r="A31" s="44" t="s">
        <v>112</v>
      </c>
      <c r="B31" s="44">
        <v>2954.4997900177914</v>
      </c>
      <c r="J31" s="10"/>
      <c r="K31" s="40">
        <v>41</v>
      </c>
      <c r="L31" s="40">
        <v>5000</v>
      </c>
      <c r="U31" s="44" t="s">
        <v>112</v>
      </c>
      <c r="V31" s="44">
        <v>2205.4667581572262</v>
      </c>
    </row>
    <row r="32" spans="1:22" ht="15.75" thickBot="1" x14ac:dyDescent="0.3">
      <c r="A32" s="45" t="s">
        <v>113</v>
      </c>
      <c r="B32" s="45">
        <v>20</v>
      </c>
      <c r="J32" s="10"/>
      <c r="K32" s="40">
        <v>42</v>
      </c>
      <c r="L32" s="40">
        <v>10000</v>
      </c>
      <c r="U32" s="45" t="s">
        <v>113</v>
      </c>
      <c r="V32" s="45">
        <v>20</v>
      </c>
    </row>
    <row r="33" spans="1:29" ht="15.75" thickBot="1" x14ac:dyDescent="0.3">
      <c r="J33" s="10"/>
      <c r="K33" s="40">
        <v>42</v>
      </c>
      <c r="L33" s="40">
        <v>5000</v>
      </c>
    </row>
    <row r="34" spans="1:29" ht="15.75" thickBot="1" x14ac:dyDescent="0.3">
      <c r="A34" t="s">
        <v>114</v>
      </c>
      <c r="J34" s="46"/>
      <c r="K34" s="40">
        <v>43</v>
      </c>
      <c r="L34" s="40">
        <v>10000</v>
      </c>
      <c r="U34" t="s">
        <v>114</v>
      </c>
    </row>
    <row r="35" spans="1:29" ht="15.75" thickBot="1" x14ac:dyDescent="0.3">
      <c r="A35" s="47"/>
      <c r="B35" s="47" t="s">
        <v>115</v>
      </c>
      <c r="C35" s="47" t="s">
        <v>116</v>
      </c>
      <c r="D35" s="47" t="s">
        <v>117</v>
      </c>
      <c r="E35" s="47" t="s">
        <v>118</v>
      </c>
      <c r="F35" s="47" t="s">
        <v>119</v>
      </c>
      <c r="J35" s="44"/>
      <c r="K35" s="40">
        <v>43</v>
      </c>
      <c r="L35" s="40">
        <v>10000</v>
      </c>
      <c r="U35" s="47"/>
      <c r="V35" s="47" t="s">
        <v>115</v>
      </c>
      <c r="W35" s="47" t="s">
        <v>116</v>
      </c>
      <c r="X35" s="47" t="s">
        <v>117</v>
      </c>
      <c r="Y35" s="47" t="s">
        <v>118</v>
      </c>
      <c r="Z35" s="47" t="s">
        <v>119</v>
      </c>
    </row>
    <row r="36" spans="1:29" ht="15.75" thickBot="1" x14ac:dyDescent="0.3">
      <c r="A36" s="44" t="s">
        <v>120</v>
      </c>
      <c r="B36" s="44">
        <v>1</v>
      </c>
      <c r="C36" s="44">
        <v>16626757.83412689</v>
      </c>
      <c r="D36" s="44">
        <v>16626757.83412689</v>
      </c>
      <c r="E36" s="44">
        <v>1.9047572904480676</v>
      </c>
      <c r="F36" s="44">
        <v>0.18444867263107689</v>
      </c>
      <c r="J36" s="44"/>
      <c r="K36" s="40">
        <v>44</v>
      </c>
      <c r="L36" s="40">
        <v>10000</v>
      </c>
      <c r="U36" s="44" t="s">
        <v>120</v>
      </c>
      <c r="V36" s="44">
        <v>1</v>
      </c>
      <c r="W36" s="44">
        <v>26196494.815942168</v>
      </c>
      <c r="X36" s="44">
        <v>26196494.815942168</v>
      </c>
      <c r="Y36" s="44">
        <v>5.3856999293823682</v>
      </c>
      <c r="Z36" s="44">
        <v>3.2245636765360713E-2</v>
      </c>
    </row>
    <row r="37" spans="1:29" ht="15.75" thickBot="1" x14ac:dyDescent="0.3">
      <c r="A37" s="44" t="s">
        <v>121</v>
      </c>
      <c r="B37" s="44">
        <v>18</v>
      </c>
      <c r="C37" s="44">
        <v>157123242.16587311</v>
      </c>
      <c r="D37" s="44">
        <v>8729069.0092151724</v>
      </c>
      <c r="E37" s="44"/>
      <c r="F37" s="44"/>
      <c r="J37" s="44"/>
      <c r="K37" s="40">
        <v>45</v>
      </c>
      <c r="L37" s="40">
        <v>5000</v>
      </c>
      <c r="U37" s="44" t="s">
        <v>121</v>
      </c>
      <c r="V37" s="44">
        <v>18</v>
      </c>
      <c r="W37" s="44">
        <v>87553505.184057832</v>
      </c>
      <c r="X37" s="44">
        <v>4864083.6213365458</v>
      </c>
      <c r="Y37" s="44"/>
      <c r="Z37" s="44"/>
    </row>
    <row r="38" spans="1:29" ht="15.75" thickBot="1" x14ac:dyDescent="0.3">
      <c r="A38" s="45" t="s">
        <v>122</v>
      </c>
      <c r="B38" s="45">
        <v>19</v>
      </c>
      <c r="C38" s="45">
        <v>173750000</v>
      </c>
      <c r="D38" s="45"/>
      <c r="E38" s="45"/>
      <c r="F38" s="45"/>
      <c r="J38" s="10"/>
      <c r="K38" s="40">
        <v>46</v>
      </c>
      <c r="L38" s="40">
        <v>5000</v>
      </c>
      <c r="U38" s="45" t="s">
        <v>122</v>
      </c>
      <c r="V38" s="45">
        <v>19</v>
      </c>
      <c r="W38" s="45">
        <v>113750000</v>
      </c>
      <c r="X38" s="45"/>
      <c r="Y38" s="45"/>
      <c r="Z38" s="45"/>
    </row>
    <row r="39" spans="1:29" ht="15.75" thickBot="1" x14ac:dyDescent="0.3">
      <c r="J39" s="46"/>
      <c r="K39" s="40">
        <v>48</v>
      </c>
      <c r="L39" s="40">
        <v>5000</v>
      </c>
    </row>
    <row r="40" spans="1:29" ht="15.75" thickBot="1" x14ac:dyDescent="0.3">
      <c r="A40" s="47"/>
      <c r="B40" s="47" t="s">
        <v>123</v>
      </c>
      <c r="C40" s="47" t="s">
        <v>112</v>
      </c>
      <c r="D40" s="47" t="s">
        <v>124</v>
      </c>
      <c r="E40" s="47" t="s">
        <v>125</v>
      </c>
      <c r="F40" s="47" t="s">
        <v>126</v>
      </c>
      <c r="G40" s="47" t="s">
        <v>127</v>
      </c>
      <c r="H40" s="47" t="s">
        <v>128</v>
      </c>
      <c r="I40" s="47" t="s">
        <v>129</v>
      </c>
      <c r="J40" s="44"/>
      <c r="K40" s="40">
        <v>50</v>
      </c>
      <c r="L40" s="40">
        <v>5000</v>
      </c>
      <c r="U40" s="47"/>
      <c r="V40" s="47" t="s">
        <v>123</v>
      </c>
      <c r="W40" s="47" t="s">
        <v>112</v>
      </c>
      <c r="X40" s="47" t="s">
        <v>124</v>
      </c>
      <c r="Y40" s="47" t="s">
        <v>125</v>
      </c>
      <c r="Z40" s="47" t="s">
        <v>126</v>
      </c>
      <c r="AA40" s="47" t="s">
        <v>127</v>
      </c>
      <c r="AB40" s="47" t="s">
        <v>128</v>
      </c>
      <c r="AC40" s="47" t="s">
        <v>129</v>
      </c>
    </row>
    <row r="41" spans="1:29" ht="15.75" thickBot="1" x14ac:dyDescent="0.3">
      <c r="A41" s="44" t="s">
        <v>130</v>
      </c>
      <c r="B41" s="44">
        <v>10918.613664046065</v>
      </c>
      <c r="C41" s="44">
        <v>2739.0330102056387</v>
      </c>
      <c r="D41" s="44">
        <v>3.9863023276328922</v>
      </c>
      <c r="E41" s="44">
        <v>8.6584662421600774E-4</v>
      </c>
      <c r="F41" s="44">
        <v>5164.1188439572825</v>
      </c>
      <c r="G41" s="44">
        <v>16673.108484134846</v>
      </c>
      <c r="H41" s="44">
        <v>5164.1188439572825</v>
      </c>
      <c r="I41" s="44">
        <v>16673.108484134846</v>
      </c>
      <c r="J41" s="44"/>
      <c r="K41" s="40">
        <v>51</v>
      </c>
      <c r="L41" s="40">
        <v>5000</v>
      </c>
      <c r="U41" s="44" t="s">
        <v>130</v>
      </c>
      <c r="V41" s="44">
        <v>14592.409397888332</v>
      </c>
      <c r="W41" s="44">
        <v>2354.2877944226461</v>
      </c>
      <c r="X41" s="44">
        <v>6.1982266706976246</v>
      </c>
      <c r="Y41" s="44">
        <v>7.5287204498692197E-6</v>
      </c>
      <c r="Z41" s="44">
        <v>9646.2342815153334</v>
      </c>
      <c r="AA41" s="44">
        <v>19538.584514261333</v>
      </c>
      <c r="AB41" s="44">
        <v>9646.2342815153334</v>
      </c>
      <c r="AC41" s="44">
        <v>19538.584514261333</v>
      </c>
    </row>
    <row r="42" spans="1:29" ht="15.75" thickBot="1" x14ac:dyDescent="0.3">
      <c r="A42" s="45" t="s">
        <v>131</v>
      </c>
      <c r="B42" s="45">
        <v>-85.815524305171095</v>
      </c>
      <c r="C42" s="45">
        <v>62.179329984118603</v>
      </c>
      <c r="D42" s="45">
        <v>-1.3801294469896905</v>
      </c>
      <c r="E42" s="45">
        <v>0.18444867263107706</v>
      </c>
      <c r="F42" s="45">
        <v>-216.44944911622628</v>
      </c>
      <c r="G42" s="45">
        <v>44.818400505884085</v>
      </c>
      <c r="H42" s="45">
        <v>-216.44944911622628</v>
      </c>
      <c r="I42" s="45">
        <v>44.818400505884085</v>
      </c>
      <c r="J42" s="44"/>
      <c r="K42" s="40">
        <v>53</v>
      </c>
      <c r="L42" s="40">
        <v>5000</v>
      </c>
      <c r="U42" s="45" t="s">
        <v>131</v>
      </c>
      <c r="V42" s="45">
        <v>-128.88804337486931</v>
      </c>
      <c r="W42" s="45">
        <v>55.538168596466399</v>
      </c>
      <c r="X42" s="45">
        <v>-2.3207110827033963</v>
      </c>
      <c r="Y42" s="45">
        <v>3.2245636765360651E-2</v>
      </c>
      <c r="Z42" s="45">
        <v>-245.56940585380823</v>
      </c>
      <c r="AA42" s="45">
        <v>-12.20668089593039</v>
      </c>
      <c r="AB42" s="45">
        <v>-245.56940585380823</v>
      </c>
      <c r="AC42" s="45">
        <v>-12.20668089593039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62"/>
  <sheetViews>
    <sheetView topLeftCell="J1" workbookViewId="0">
      <selection activeCell="AC2" sqref="AC2"/>
    </sheetView>
  </sheetViews>
  <sheetFormatPr defaultRowHeight="15" x14ac:dyDescent="0.25"/>
  <sheetData>
    <row r="1" spans="1:22" ht="24" x14ac:dyDescent="0.25">
      <c r="A1" s="38" t="s">
        <v>133</v>
      </c>
      <c r="B1" s="38" t="s">
        <v>106</v>
      </c>
      <c r="K1" s="38" t="s">
        <v>133</v>
      </c>
      <c r="L1" s="38" t="s">
        <v>105</v>
      </c>
      <c r="U1" s="38" t="s">
        <v>133</v>
      </c>
      <c r="V1" s="38" t="s">
        <v>132</v>
      </c>
    </row>
    <row r="2" spans="1:22" ht="15.75" thickBot="1" x14ac:dyDescent="0.3">
      <c r="A2" s="39" t="s">
        <v>134</v>
      </c>
      <c r="B2" s="39" t="s">
        <v>104</v>
      </c>
      <c r="K2" s="39" t="s">
        <v>134</v>
      </c>
      <c r="L2" s="39" t="s">
        <v>104</v>
      </c>
      <c r="U2" s="39"/>
      <c r="V2" s="39" t="s">
        <v>104</v>
      </c>
    </row>
    <row r="3" spans="1:22" ht="15.75" thickBot="1" x14ac:dyDescent="0.3">
      <c r="A3" s="40">
        <v>1500000</v>
      </c>
      <c r="B3" s="40">
        <v>5000</v>
      </c>
      <c r="K3" s="40">
        <v>2000000</v>
      </c>
      <c r="L3" s="40">
        <v>5000</v>
      </c>
      <c r="U3" s="40">
        <v>1800000</v>
      </c>
      <c r="V3" s="40">
        <v>15000</v>
      </c>
    </row>
    <row r="4" spans="1:22" ht="15.75" thickBot="1" x14ac:dyDescent="0.3">
      <c r="A4" s="40">
        <v>1800000</v>
      </c>
      <c r="B4" s="40">
        <v>10000</v>
      </c>
      <c r="K4" s="40">
        <v>2000000</v>
      </c>
      <c r="L4" s="40">
        <v>5000</v>
      </c>
      <c r="U4" s="40">
        <v>1800000</v>
      </c>
      <c r="V4" s="40">
        <v>5000</v>
      </c>
    </row>
    <row r="5" spans="1:22" ht="15.75" thickBot="1" x14ac:dyDescent="0.3">
      <c r="A5" s="40">
        <v>2000000</v>
      </c>
      <c r="B5" s="40">
        <v>10000</v>
      </c>
      <c r="K5" s="40">
        <v>2000000</v>
      </c>
      <c r="L5" s="40">
        <v>5000</v>
      </c>
      <c r="U5" s="40">
        <v>2000000</v>
      </c>
      <c r="V5" s="40">
        <v>10000</v>
      </c>
    </row>
    <row r="6" spans="1:22" ht="15.75" thickBot="1" x14ac:dyDescent="0.3">
      <c r="A6" s="40">
        <v>2000000</v>
      </c>
      <c r="B6" s="40">
        <v>5000</v>
      </c>
      <c r="K6" s="40">
        <v>2000000</v>
      </c>
      <c r="L6" s="40">
        <v>5000</v>
      </c>
      <c r="U6" s="40">
        <v>2000000</v>
      </c>
      <c r="V6" s="40">
        <v>10000</v>
      </c>
    </row>
    <row r="7" spans="1:22" ht="15.75" thickBot="1" x14ac:dyDescent="0.3">
      <c r="A7" s="40">
        <v>2000000</v>
      </c>
      <c r="B7" s="40">
        <v>10000</v>
      </c>
      <c r="K7" s="40">
        <v>2000000</v>
      </c>
      <c r="L7" s="40">
        <v>5000</v>
      </c>
      <c r="U7" s="40">
        <v>2000000</v>
      </c>
      <c r="V7" s="40">
        <v>10000</v>
      </c>
    </row>
    <row r="8" spans="1:22" ht="15.75" thickBot="1" x14ac:dyDescent="0.3">
      <c r="A8" s="40">
        <v>2000000</v>
      </c>
      <c r="B8" s="40">
        <v>5000</v>
      </c>
      <c r="K8" s="40">
        <v>2000000</v>
      </c>
      <c r="L8" s="40">
        <v>5000</v>
      </c>
      <c r="U8" s="40">
        <v>2000000</v>
      </c>
      <c r="V8" s="40">
        <v>5000</v>
      </c>
    </row>
    <row r="9" spans="1:22" ht="15.75" thickBot="1" x14ac:dyDescent="0.3">
      <c r="A9" s="40">
        <v>2000000</v>
      </c>
      <c r="B9" s="40">
        <v>5000</v>
      </c>
      <c r="K9" s="40">
        <v>2000000</v>
      </c>
      <c r="L9" s="40">
        <v>10000</v>
      </c>
      <c r="U9" s="40">
        <v>2000000</v>
      </c>
      <c r="V9" s="40">
        <v>5000</v>
      </c>
    </row>
    <row r="10" spans="1:22" ht="15.75" thickBot="1" x14ac:dyDescent="0.3">
      <c r="A10" s="40">
        <v>2000000</v>
      </c>
      <c r="B10" s="40">
        <v>5000</v>
      </c>
      <c r="K10" s="40">
        <v>2400000</v>
      </c>
      <c r="L10" s="40">
        <v>10000</v>
      </c>
      <c r="U10" s="40">
        <v>2400000</v>
      </c>
      <c r="V10" s="40">
        <v>10000</v>
      </c>
    </row>
    <row r="11" spans="1:22" ht="15.75" thickBot="1" x14ac:dyDescent="0.3">
      <c r="A11" s="40">
        <v>2000000</v>
      </c>
      <c r="B11" s="40">
        <v>5000</v>
      </c>
      <c r="K11" s="40">
        <v>2400000</v>
      </c>
      <c r="L11" s="40">
        <v>5000</v>
      </c>
      <c r="U11" s="40">
        <v>2500000</v>
      </c>
      <c r="V11" s="40">
        <v>10000</v>
      </c>
    </row>
    <row r="12" spans="1:22" ht="15.75" thickBot="1" x14ac:dyDescent="0.3">
      <c r="A12" s="40">
        <v>2400000</v>
      </c>
      <c r="B12" s="40">
        <v>5000</v>
      </c>
      <c r="K12" s="40">
        <v>2500000</v>
      </c>
      <c r="L12" s="40">
        <v>10000</v>
      </c>
      <c r="U12" s="40">
        <v>3000000</v>
      </c>
      <c r="V12" s="40">
        <v>10000</v>
      </c>
    </row>
    <row r="13" spans="1:22" ht="15.75" thickBot="1" x14ac:dyDescent="0.3">
      <c r="A13" s="40">
        <v>2500000</v>
      </c>
      <c r="B13" s="40">
        <v>5000</v>
      </c>
      <c r="K13" s="40">
        <v>2500000</v>
      </c>
      <c r="L13" s="40">
        <v>10000</v>
      </c>
      <c r="U13" s="40">
        <v>3000000</v>
      </c>
      <c r="V13" s="40">
        <v>10000</v>
      </c>
    </row>
    <row r="14" spans="1:22" ht="15.75" thickBot="1" x14ac:dyDescent="0.3">
      <c r="A14" s="40">
        <v>2500000</v>
      </c>
      <c r="B14" s="40">
        <v>15000</v>
      </c>
      <c r="K14" s="40">
        <v>2500000</v>
      </c>
      <c r="L14" s="40">
        <v>15000</v>
      </c>
      <c r="U14" s="40">
        <v>3000000</v>
      </c>
      <c r="V14" s="40">
        <v>10000</v>
      </c>
    </row>
    <row r="15" spans="1:22" ht="15.75" thickBot="1" x14ac:dyDescent="0.3">
      <c r="A15" s="40">
        <v>2500000</v>
      </c>
      <c r="B15" s="40">
        <v>5000</v>
      </c>
      <c r="K15" s="40">
        <v>2500000</v>
      </c>
      <c r="L15" s="40">
        <v>5000</v>
      </c>
      <c r="U15" s="40">
        <v>3500000</v>
      </c>
      <c r="V15" s="40">
        <v>10000</v>
      </c>
    </row>
    <row r="16" spans="1:22" ht="15.75" thickBot="1" x14ac:dyDescent="0.3">
      <c r="A16" s="40">
        <v>2500000</v>
      </c>
      <c r="B16" s="40">
        <v>10000</v>
      </c>
      <c r="K16" s="40">
        <v>2500000</v>
      </c>
      <c r="L16" s="40">
        <v>10000</v>
      </c>
      <c r="U16" s="40">
        <v>3500000</v>
      </c>
      <c r="V16" s="40">
        <v>10000</v>
      </c>
    </row>
    <row r="17" spans="1:22" ht="15.75" thickBot="1" x14ac:dyDescent="0.3">
      <c r="A17" s="40">
        <v>2500000</v>
      </c>
      <c r="B17" s="40">
        <v>5000</v>
      </c>
      <c r="K17" s="40">
        <v>2500000</v>
      </c>
      <c r="L17" s="40">
        <v>10000</v>
      </c>
      <c r="U17" s="40">
        <v>3500000</v>
      </c>
      <c r="V17" s="40">
        <v>10000</v>
      </c>
    </row>
    <row r="18" spans="1:22" ht="15.75" thickBot="1" x14ac:dyDescent="0.3">
      <c r="A18" s="40">
        <v>3000000</v>
      </c>
      <c r="B18" s="40">
        <v>10000</v>
      </c>
      <c r="K18" s="40">
        <v>2500000</v>
      </c>
      <c r="L18" s="40">
        <v>5000</v>
      </c>
      <c r="U18" s="40">
        <v>3500000</v>
      </c>
      <c r="V18" s="40">
        <v>10000</v>
      </c>
    </row>
    <row r="19" spans="1:22" ht="15.75" thickBot="1" x14ac:dyDescent="0.3">
      <c r="A19" s="40">
        <v>3500000</v>
      </c>
      <c r="B19" s="40">
        <v>5000</v>
      </c>
      <c r="K19" s="40">
        <v>2500000</v>
      </c>
      <c r="L19" s="40">
        <v>5000</v>
      </c>
      <c r="U19" s="40">
        <v>3500000</v>
      </c>
      <c r="V19" s="40">
        <v>10000</v>
      </c>
    </row>
    <row r="20" spans="1:22" ht="15.75" thickBot="1" x14ac:dyDescent="0.3">
      <c r="A20" s="40">
        <v>3500000</v>
      </c>
      <c r="B20" s="40">
        <v>5000</v>
      </c>
      <c r="K20" s="40">
        <v>2500000</v>
      </c>
      <c r="L20" s="40">
        <v>5000</v>
      </c>
      <c r="U20" s="40">
        <v>3500000</v>
      </c>
      <c r="V20" s="40">
        <v>5000</v>
      </c>
    </row>
    <row r="21" spans="1:22" ht="15.75" thickBot="1" x14ac:dyDescent="0.3">
      <c r="A21" s="40">
        <v>3900000</v>
      </c>
      <c r="B21" s="40">
        <v>10000</v>
      </c>
      <c r="K21" s="40">
        <v>3000000</v>
      </c>
      <c r="L21" s="40">
        <v>10000</v>
      </c>
      <c r="U21" s="40">
        <v>3500000</v>
      </c>
      <c r="V21" s="40">
        <v>10000</v>
      </c>
    </row>
    <row r="22" spans="1:22" ht="15.75" thickBot="1" x14ac:dyDescent="0.3">
      <c r="A22" s="40">
        <v>4500000</v>
      </c>
      <c r="B22" s="40">
        <v>10000</v>
      </c>
      <c r="K22" s="40">
        <v>3000000</v>
      </c>
      <c r="L22" s="40">
        <v>10000</v>
      </c>
      <c r="U22" s="40">
        <v>4500000</v>
      </c>
      <c r="V22" s="40">
        <v>10000</v>
      </c>
    </row>
    <row r="23" spans="1:22" ht="15.75" thickBot="1" x14ac:dyDescent="0.3">
      <c r="K23" s="40">
        <v>3000000</v>
      </c>
      <c r="L23" s="40">
        <v>5000</v>
      </c>
    </row>
    <row r="24" spans="1:22" ht="15.75" thickBot="1" x14ac:dyDescent="0.3">
      <c r="K24" s="40">
        <v>3000000</v>
      </c>
      <c r="L24" s="40">
        <v>10000</v>
      </c>
    </row>
    <row r="25" spans="1:22" ht="15.75" thickBot="1" x14ac:dyDescent="0.3">
      <c r="A25" t="s">
        <v>107</v>
      </c>
      <c r="K25" s="40">
        <v>3000000</v>
      </c>
      <c r="L25" s="40">
        <v>10000</v>
      </c>
      <c r="U25" t="s">
        <v>107</v>
      </c>
    </row>
    <row r="26" spans="1:22" ht="15.75" thickBot="1" x14ac:dyDescent="0.3">
      <c r="K26" s="40">
        <v>3000000</v>
      </c>
      <c r="L26" s="40">
        <v>10000</v>
      </c>
    </row>
    <row r="27" spans="1:22" ht="15.75" thickBot="1" x14ac:dyDescent="0.3">
      <c r="A27" s="43" t="s">
        <v>108</v>
      </c>
      <c r="B27" s="43"/>
      <c r="K27" s="40">
        <v>3000000</v>
      </c>
      <c r="L27" s="40">
        <v>10000</v>
      </c>
      <c r="U27" s="43" t="s">
        <v>108</v>
      </c>
      <c r="V27" s="43"/>
    </row>
    <row r="28" spans="1:22" ht="15.75" thickBot="1" x14ac:dyDescent="0.3">
      <c r="A28" s="44" t="s">
        <v>109</v>
      </c>
      <c r="B28" s="44">
        <v>0.21642824360430152</v>
      </c>
      <c r="K28" s="40">
        <v>3000000</v>
      </c>
      <c r="L28" s="40">
        <v>10000</v>
      </c>
      <c r="U28" s="44" t="s">
        <v>109</v>
      </c>
      <c r="V28" s="44">
        <v>0.13262835950578661</v>
      </c>
    </row>
    <row r="29" spans="1:22" ht="15.75" thickBot="1" x14ac:dyDescent="0.3">
      <c r="A29" s="44" t="s">
        <v>110</v>
      </c>
      <c r="B29" s="44">
        <v>4.684118462964288E-2</v>
      </c>
      <c r="K29" s="40">
        <v>3000000</v>
      </c>
      <c r="L29" s="40">
        <v>5000</v>
      </c>
      <c r="U29" s="44" t="s">
        <v>110</v>
      </c>
      <c r="V29" s="44">
        <v>1.7590281745196175E-2</v>
      </c>
    </row>
    <row r="30" spans="1:22" ht="15.75" thickBot="1" x14ac:dyDescent="0.3">
      <c r="A30" s="44" t="s">
        <v>111</v>
      </c>
      <c r="B30" s="44">
        <v>-6.1120828909325131E-3</v>
      </c>
      <c r="K30" s="40">
        <v>3000000</v>
      </c>
      <c r="L30" s="40">
        <v>15000</v>
      </c>
      <c r="U30" s="44" t="s">
        <v>111</v>
      </c>
      <c r="V30" s="44">
        <v>-3.6988035935626259E-2</v>
      </c>
    </row>
    <row r="31" spans="1:22" ht="15.75" thickBot="1" x14ac:dyDescent="0.3">
      <c r="A31" s="44" t="s">
        <v>112</v>
      </c>
      <c r="B31" s="44">
        <v>3033.2540664606345</v>
      </c>
      <c r="K31" s="40">
        <v>3000000</v>
      </c>
      <c r="L31" s="40">
        <v>5000</v>
      </c>
      <c r="U31" s="44" t="s">
        <v>112</v>
      </c>
      <c r="V31" s="44">
        <v>2491.6427585417523</v>
      </c>
    </row>
    <row r="32" spans="1:22" ht="15.75" thickBot="1" x14ac:dyDescent="0.3">
      <c r="A32" s="45" t="s">
        <v>113</v>
      </c>
      <c r="B32" s="45">
        <v>20</v>
      </c>
      <c r="K32" s="40">
        <v>3500000</v>
      </c>
      <c r="L32" s="40">
        <v>15000</v>
      </c>
      <c r="U32" s="45" t="s">
        <v>113</v>
      </c>
      <c r="V32" s="45">
        <v>20</v>
      </c>
    </row>
    <row r="33" spans="1:29" ht="15.75" thickBot="1" x14ac:dyDescent="0.3">
      <c r="K33" s="40">
        <v>3500000</v>
      </c>
      <c r="L33" s="40">
        <v>5000</v>
      </c>
    </row>
    <row r="34" spans="1:29" ht="15.75" thickBot="1" x14ac:dyDescent="0.3">
      <c r="A34" t="s">
        <v>114</v>
      </c>
      <c r="K34" s="40">
        <v>3500000</v>
      </c>
      <c r="L34" s="40">
        <v>5000</v>
      </c>
      <c r="U34" t="s">
        <v>114</v>
      </c>
    </row>
    <row r="35" spans="1:29" ht="15.75" thickBot="1" x14ac:dyDescent="0.3">
      <c r="A35" s="47"/>
      <c r="B35" s="47" t="s">
        <v>115</v>
      </c>
      <c r="C35" s="47" t="s">
        <v>116</v>
      </c>
      <c r="D35" s="47" t="s">
        <v>117</v>
      </c>
      <c r="E35" s="47" t="s">
        <v>118</v>
      </c>
      <c r="F35" s="47" t="s">
        <v>119</v>
      </c>
      <c r="K35" s="40">
        <v>3500000</v>
      </c>
      <c r="L35" s="40">
        <v>10000</v>
      </c>
      <c r="U35" s="47"/>
      <c r="V35" s="47" t="s">
        <v>115</v>
      </c>
      <c r="W35" s="47" t="s">
        <v>116</v>
      </c>
      <c r="X35" s="47" t="s">
        <v>117</v>
      </c>
      <c r="Y35" s="47" t="s">
        <v>118</v>
      </c>
      <c r="Z35" s="47" t="s">
        <v>119</v>
      </c>
    </row>
    <row r="36" spans="1:29" ht="15.75" thickBot="1" x14ac:dyDescent="0.3">
      <c r="A36" s="44" t="s">
        <v>120</v>
      </c>
      <c r="B36" s="44">
        <v>1</v>
      </c>
      <c r="C36" s="44">
        <v>8138655.82940045</v>
      </c>
      <c r="D36" s="44">
        <v>8138655.82940045</v>
      </c>
      <c r="E36" s="44">
        <v>0.88457590669815378</v>
      </c>
      <c r="F36" s="44">
        <v>0.35940298827478012</v>
      </c>
      <c r="K36" s="40">
        <v>3500000</v>
      </c>
      <c r="L36" s="40">
        <v>5000</v>
      </c>
      <c r="U36" s="44" t="s">
        <v>120</v>
      </c>
      <c r="V36" s="44">
        <v>1</v>
      </c>
      <c r="W36" s="44">
        <v>2000894.5485160649</v>
      </c>
      <c r="X36" s="44">
        <v>2000894.5485160649</v>
      </c>
      <c r="Y36" s="44">
        <v>0.32229431929480296</v>
      </c>
      <c r="Z36" s="44">
        <v>0.57724534969492547</v>
      </c>
    </row>
    <row r="37" spans="1:29" ht="15.75" thickBot="1" x14ac:dyDescent="0.3">
      <c r="A37" s="44" t="s">
        <v>121</v>
      </c>
      <c r="B37" s="44">
        <v>18</v>
      </c>
      <c r="C37" s="44">
        <v>165611344.17059955</v>
      </c>
      <c r="D37" s="44">
        <v>9200630.2316999752</v>
      </c>
      <c r="E37" s="44"/>
      <c r="F37" s="44"/>
      <c r="K37" s="40">
        <v>3500000</v>
      </c>
      <c r="L37" s="40">
        <v>5000</v>
      </c>
      <c r="U37" s="44" t="s">
        <v>121</v>
      </c>
      <c r="V37" s="44">
        <v>18</v>
      </c>
      <c r="W37" s="44">
        <v>111749105.45148394</v>
      </c>
      <c r="X37" s="44">
        <v>6208283.6361935521</v>
      </c>
      <c r="Y37" s="44"/>
      <c r="Z37" s="44"/>
    </row>
    <row r="38" spans="1:29" ht="15.75" thickBot="1" x14ac:dyDescent="0.3">
      <c r="A38" s="45" t="s">
        <v>122</v>
      </c>
      <c r="B38" s="45">
        <v>19</v>
      </c>
      <c r="C38" s="45">
        <v>173750000</v>
      </c>
      <c r="D38" s="45"/>
      <c r="E38" s="45"/>
      <c r="F38" s="45"/>
      <c r="K38" s="40">
        <v>3800000</v>
      </c>
      <c r="L38" s="40">
        <v>5000</v>
      </c>
      <c r="U38" s="45" t="s">
        <v>122</v>
      </c>
      <c r="V38" s="45">
        <v>19</v>
      </c>
      <c r="W38" s="45">
        <v>113750000</v>
      </c>
      <c r="X38" s="45"/>
      <c r="Y38" s="45"/>
      <c r="Z38" s="45"/>
    </row>
    <row r="39" spans="1:29" ht="15.75" thickBot="1" x14ac:dyDescent="0.3">
      <c r="K39" s="40">
        <v>4000000</v>
      </c>
      <c r="L39" s="40">
        <v>15000</v>
      </c>
    </row>
    <row r="40" spans="1:29" ht="15.75" thickBot="1" x14ac:dyDescent="0.3">
      <c r="A40" s="47"/>
      <c r="B40" s="47" t="s">
        <v>123</v>
      </c>
      <c r="C40" s="47" t="s">
        <v>112</v>
      </c>
      <c r="D40" s="47" t="s">
        <v>124</v>
      </c>
      <c r="E40" s="47" t="s">
        <v>125</v>
      </c>
      <c r="F40" s="47" t="s">
        <v>126</v>
      </c>
      <c r="G40" s="47" t="s">
        <v>127</v>
      </c>
      <c r="H40" s="47" t="s">
        <v>128</v>
      </c>
      <c r="I40" s="47" t="s">
        <v>129</v>
      </c>
      <c r="K40" s="40">
        <v>4000000</v>
      </c>
      <c r="L40" s="40">
        <v>10000</v>
      </c>
      <c r="U40" s="47"/>
      <c r="V40" s="47" t="s">
        <v>123</v>
      </c>
      <c r="W40" s="47" t="s">
        <v>112</v>
      </c>
      <c r="X40" s="47" t="s">
        <v>124</v>
      </c>
      <c r="Y40" s="47" t="s">
        <v>125</v>
      </c>
      <c r="Z40" s="47" t="s">
        <v>126</v>
      </c>
      <c r="AA40" s="47" t="s">
        <v>127</v>
      </c>
      <c r="AB40" s="47" t="s">
        <v>128</v>
      </c>
      <c r="AC40" s="47" t="s">
        <v>129</v>
      </c>
    </row>
    <row r="41" spans="1:29" ht="15.75" thickBot="1" x14ac:dyDescent="0.3">
      <c r="A41" s="44" t="s">
        <v>130</v>
      </c>
      <c r="B41" s="44">
        <v>5116.2384198566688</v>
      </c>
      <c r="C41" s="44">
        <v>2367.9234005869707</v>
      </c>
      <c r="D41" s="44">
        <v>2.1606435489376197</v>
      </c>
      <c r="E41" s="44">
        <v>4.4451171467225742E-2</v>
      </c>
      <c r="F41" s="44">
        <v>141.41595796099409</v>
      </c>
      <c r="G41" s="44">
        <v>10091.060881752343</v>
      </c>
      <c r="H41" s="44">
        <v>141.41595796099409</v>
      </c>
      <c r="I41" s="44">
        <v>10091.060881752343</v>
      </c>
      <c r="K41" s="40">
        <v>4500000</v>
      </c>
      <c r="L41" s="40">
        <v>10000</v>
      </c>
      <c r="U41" s="44" t="s">
        <v>130</v>
      </c>
      <c r="V41" s="44">
        <v>8090.5072616291263</v>
      </c>
      <c r="W41" s="44">
        <v>2117.0331467495384</v>
      </c>
      <c r="X41" s="44">
        <v>3.8216252183161008</v>
      </c>
      <c r="Y41" s="44">
        <v>1.2496908157233167E-3</v>
      </c>
      <c r="Z41" s="44">
        <v>3642.7856637021814</v>
      </c>
      <c r="AA41" s="44">
        <v>12538.228859556071</v>
      </c>
      <c r="AB41" s="44">
        <v>3642.7856637021814</v>
      </c>
      <c r="AC41" s="44">
        <v>12538.228859556071</v>
      </c>
    </row>
    <row r="42" spans="1:29" ht="15.75" thickBot="1" x14ac:dyDescent="0.3">
      <c r="A42" s="45" t="s">
        <v>131</v>
      </c>
      <c r="B42" s="45">
        <v>8.4338402377206751E-4</v>
      </c>
      <c r="C42" s="45">
        <v>8.9672198347807649E-4</v>
      </c>
      <c r="D42" s="45">
        <v>0.94051895605466329</v>
      </c>
      <c r="E42" s="45">
        <v>0.35940298827478001</v>
      </c>
      <c r="F42" s="45">
        <v>-1.040558955285683E-3</v>
      </c>
      <c r="G42" s="45">
        <v>2.7273270028298183E-3</v>
      </c>
      <c r="H42" s="45">
        <v>-1.040558955285683E-3</v>
      </c>
      <c r="I42" s="45">
        <v>2.7273270028298183E-3</v>
      </c>
      <c r="K42" s="40">
        <v>5000000</v>
      </c>
      <c r="L42" s="40">
        <v>5000</v>
      </c>
      <c r="U42" s="45" t="s">
        <v>131</v>
      </c>
      <c r="V42" s="45">
        <v>4.1043990738791997E-4</v>
      </c>
      <c r="W42" s="45">
        <v>7.2297495940992762E-4</v>
      </c>
      <c r="X42" s="45">
        <v>0.56770971393381287</v>
      </c>
      <c r="Y42" s="45">
        <v>0.57724534969492025</v>
      </c>
      <c r="Z42" s="45">
        <v>-1.1084741193787668E-3</v>
      </c>
      <c r="AA42" s="45">
        <v>1.9293539341546065E-3</v>
      </c>
      <c r="AB42" s="45">
        <v>-1.1084741193787668E-3</v>
      </c>
      <c r="AC42" s="45">
        <v>1.9293539341546065E-3</v>
      </c>
    </row>
    <row r="45" spans="1:29" x14ac:dyDescent="0.25">
      <c r="K45" t="s">
        <v>107</v>
      </c>
    </row>
    <row r="46" spans="1:29" ht="15.75" thickBot="1" x14ac:dyDescent="0.3"/>
    <row r="47" spans="1:29" x14ac:dyDescent="0.25">
      <c r="K47" s="43" t="s">
        <v>108</v>
      </c>
      <c r="L47" s="43"/>
    </row>
    <row r="48" spans="1:29" x14ac:dyDescent="0.25">
      <c r="K48" s="44" t="s">
        <v>109</v>
      </c>
      <c r="L48" s="44">
        <v>0.1830280291298142</v>
      </c>
    </row>
    <row r="49" spans="11:19" x14ac:dyDescent="0.25">
      <c r="K49" s="44" t="s">
        <v>110</v>
      </c>
      <c r="L49" s="44">
        <v>3.349925944714411E-2</v>
      </c>
    </row>
    <row r="50" spans="11:19" x14ac:dyDescent="0.25">
      <c r="K50" s="44" t="s">
        <v>111</v>
      </c>
      <c r="L50" s="44">
        <v>8.0650294325952682E-3</v>
      </c>
    </row>
    <row r="51" spans="11:19" x14ac:dyDescent="0.25">
      <c r="K51" s="44" t="s">
        <v>112</v>
      </c>
      <c r="L51" s="44">
        <v>3345.3043518342974</v>
      </c>
    </row>
    <row r="52" spans="11:19" ht="15.75" thickBot="1" x14ac:dyDescent="0.3">
      <c r="K52" s="45" t="s">
        <v>113</v>
      </c>
      <c r="L52" s="45">
        <v>40</v>
      </c>
    </row>
    <row r="54" spans="11:19" ht="15.75" thickBot="1" x14ac:dyDescent="0.3">
      <c r="K54" t="s">
        <v>114</v>
      </c>
    </row>
    <row r="55" spans="11:19" x14ac:dyDescent="0.25">
      <c r="K55" s="47"/>
      <c r="L55" s="47" t="s">
        <v>115</v>
      </c>
      <c r="M55" s="47" t="s">
        <v>116</v>
      </c>
      <c r="N55" s="47" t="s">
        <v>117</v>
      </c>
      <c r="O55" s="47" t="s">
        <v>118</v>
      </c>
      <c r="P55" s="47" t="s">
        <v>119</v>
      </c>
    </row>
    <row r="56" spans="11:19" x14ac:dyDescent="0.25">
      <c r="K56" s="44" t="s">
        <v>120</v>
      </c>
      <c r="L56" s="44">
        <v>1</v>
      </c>
      <c r="M56" s="44">
        <v>14739674.156743407</v>
      </c>
      <c r="N56" s="44">
        <v>14739674.156743407</v>
      </c>
      <c r="O56" s="44">
        <v>1.3170935164139792</v>
      </c>
      <c r="P56" s="44">
        <v>0.25828847842893249</v>
      </c>
    </row>
    <row r="57" spans="11:19" x14ac:dyDescent="0.25">
      <c r="K57" s="44" t="s">
        <v>121</v>
      </c>
      <c r="L57" s="44">
        <v>38</v>
      </c>
      <c r="M57" s="44">
        <v>425260325.84325659</v>
      </c>
      <c r="N57" s="44">
        <v>11191061.20640149</v>
      </c>
      <c r="O57" s="44"/>
      <c r="P57" s="44"/>
    </row>
    <row r="58" spans="11:19" ht="15.75" thickBot="1" x14ac:dyDescent="0.3">
      <c r="K58" s="45" t="s">
        <v>122</v>
      </c>
      <c r="L58" s="45">
        <v>39</v>
      </c>
      <c r="M58" s="45">
        <v>440000000</v>
      </c>
      <c r="N58" s="45"/>
      <c r="O58" s="45"/>
      <c r="P58" s="45"/>
    </row>
    <row r="59" spans="11:19" ht="15.75" thickBot="1" x14ac:dyDescent="0.3"/>
    <row r="60" spans="11:19" x14ac:dyDescent="0.25">
      <c r="K60" s="47"/>
      <c r="L60" s="47" t="s">
        <v>123</v>
      </c>
      <c r="M60" s="47" t="s">
        <v>112</v>
      </c>
      <c r="N60" s="47" t="s">
        <v>124</v>
      </c>
      <c r="O60" s="47" t="s">
        <v>125</v>
      </c>
      <c r="P60" s="47" t="s">
        <v>126</v>
      </c>
      <c r="Q60" s="47" t="s">
        <v>127</v>
      </c>
      <c r="R60" s="47" t="s">
        <v>128</v>
      </c>
      <c r="S60" s="47" t="s">
        <v>129</v>
      </c>
    </row>
    <row r="61" spans="11:19" x14ac:dyDescent="0.25">
      <c r="K61" s="44" t="s">
        <v>130</v>
      </c>
      <c r="L61" s="44">
        <v>5501.9680135518893</v>
      </c>
      <c r="M61" s="44">
        <v>2240.0012255196821</v>
      </c>
      <c r="N61" s="44">
        <v>2.4562343765126418</v>
      </c>
      <c r="O61" s="44">
        <v>1.8722892956484473E-2</v>
      </c>
      <c r="P61" s="44">
        <v>967.32260545418376</v>
      </c>
      <c r="Q61" s="44">
        <v>10036.613421649596</v>
      </c>
      <c r="R61" s="44">
        <v>967.32260545418376</v>
      </c>
      <c r="S61" s="44">
        <v>10036.613421649596</v>
      </c>
    </row>
    <row r="62" spans="11:19" ht="15.75" thickBot="1" x14ac:dyDescent="0.3">
      <c r="K62" s="45" t="s">
        <v>131</v>
      </c>
      <c r="L62" s="45">
        <v>8.5695779981067265E-4</v>
      </c>
      <c r="M62" s="45">
        <v>7.4670856013451582E-4</v>
      </c>
      <c r="N62" s="45">
        <v>1.147646947634156</v>
      </c>
      <c r="O62" s="45">
        <v>0.25828847842892932</v>
      </c>
      <c r="P62" s="45">
        <v>-6.5467465146875172E-4</v>
      </c>
      <c r="Q62" s="45">
        <v>2.3685902510900969E-3</v>
      </c>
      <c r="R62" s="45">
        <v>-6.5467465146875172E-4</v>
      </c>
      <c r="S62" s="45">
        <v>2.3685902510900969E-3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C62"/>
  <sheetViews>
    <sheetView topLeftCell="E1" workbookViewId="0">
      <selection activeCell="X20" sqref="X20"/>
    </sheetView>
  </sheetViews>
  <sheetFormatPr defaultRowHeight="15" x14ac:dyDescent="0.25"/>
  <sheetData>
    <row r="1" spans="1:22" ht="24" x14ac:dyDescent="0.25">
      <c r="A1" s="38" t="s">
        <v>135</v>
      </c>
      <c r="B1" s="38" t="s">
        <v>106</v>
      </c>
      <c r="K1" s="38" t="s">
        <v>135</v>
      </c>
      <c r="L1" s="38" t="s">
        <v>105</v>
      </c>
      <c r="U1" s="38" t="s">
        <v>135</v>
      </c>
      <c r="V1" s="38" t="s">
        <v>132</v>
      </c>
    </row>
    <row r="2" spans="1:22" ht="15.75" thickBot="1" x14ac:dyDescent="0.3">
      <c r="A2" s="39" t="s">
        <v>103</v>
      </c>
      <c r="B2" s="39" t="s">
        <v>104</v>
      </c>
      <c r="K2" s="39" t="s">
        <v>103</v>
      </c>
      <c r="L2" s="39" t="s">
        <v>104</v>
      </c>
      <c r="U2" s="39" t="s">
        <v>103</v>
      </c>
      <c r="V2" s="39" t="s">
        <v>104</v>
      </c>
    </row>
    <row r="3" spans="1:22" ht="15.75" thickBot="1" x14ac:dyDescent="0.3">
      <c r="A3" s="40">
        <v>6</v>
      </c>
      <c r="B3" s="40">
        <v>5000</v>
      </c>
      <c r="K3" s="40">
        <v>6</v>
      </c>
      <c r="L3" s="40">
        <v>10000</v>
      </c>
      <c r="U3" s="48">
        <v>6</v>
      </c>
      <c r="V3" s="40">
        <v>5000</v>
      </c>
    </row>
    <row r="4" spans="1:22" ht="15.75" thickBot="1" x14ac:dyDescent="0.3">
      <c r="A4" s="40">
        <v>6</v>
      </c>
      <c r="B4" s="40">
        <v>10000</v>
      </c>
      <c r="K4" s="40">
        <v>6</v>
      </c>
      <c r="L4" s="40">
        <v>5000</v>
      </c>
      <c r="U4" s="48">
        <v>6</v>
      </c>
      <c r="V4" s="40">
        <v>10000</v>
      </c>
    </row>
    <row r="5" spans="1:22" ht="15.75" thickBot="1" x14ac:dyDescent="0.3">
      <c r="A5" s="40">
        <v>6</v>
      </c>
      <c r="B5" s="40">
        <v>10000</v>
      </c>
      <c r="K5" s="40">
        <v>6</v>
      </c>
      <c r="L5" s="40">
        <v>10000</v>
      </c>
      <c r="U5" s="48">
        <v>6</v>
      </c>
      <c r="V5" s="40">
        <v>5000</v>
      </c>
    </row>
    <row r="6" spans="1:22" ht="15.75" thickBot="1" x14ac:dyDescent="0.3">
      <c r="A6" s="40">
        <v>6</v>
      </c>
      <c r="B6" s="40">
        <v>5000</v>
      </c>
      <c r="K6" s="40">
        <v>6</v>
      </c>
      <c r="L6" s="40">
        <v>5000</v>
      </c>
      <c r="U6" s="48">
        <v>6</v>
      </c>
      <c r="V6" s="40">
        <v>5000</v>
      </c>
    </row>
    <row r="7" spans="1:22" ht="15.75" thickBot="1" x14ac:dyDescent="0.3">
      <c r="A7" s="40">
        <v>6</v>
      </c>
      <c r="B7" s="40">
        <v>5000</v>
      </c>
      <c r="K7" s="40">
        <v>6</v>
      </c>
      <c r="L7" s="40">
        <v>5000</v>
      </c>
      <c r="U7" s="48">
        <v>6</v>
      </c>
      <c r="V7" s="40">
        <v>10000</v>
      </c>
    </row>
    <row r="8" spans="1:22" ht="15.75" thickBot="1" x14ac:dyDescent="0.3">
      <c r="A8" s="40">
        <v>6</v>
      </c>
      <c r="B8" s="40">
        <v>10000</v>
      </c>
      <c r="K8" s="40">
        <v>6</v>
      </c>
      <c r="L8" s="40">
        <v>10000</v>
      </c>
      <c r="U8" s="48">
        <v>6</v>
      </c>
      <c r="V8" s="40">
        <v>10000</v>
      </c>
    </row>
    <row r="9" spans="1:22" ht="15.75" thickBot="1" x14ac:dyDescent="0.3">
      <c r="A9" s="40">
        <v>6</v>
      </c>
      <c r="B9" s="40">
        <v>5000</v>
      </c>
      <c r="K9" s="40">
        <v>6</v>
      </c>
      <c r="L9" s="40">
        <v>5000</v>
      </c>
      <c r="U9" s="48">
        <v>9</v>
      </c>
      <c r="V9" s="40">
        <v>10000</v>
      </c>
    </row>
    <row r="10" spans="1:22" ht="15.75" thickBot="1" x14ac:dyDescent="0.3">
      <c r="A10" s="40">
        <v>9</v>
      </c>
      <c r="B10" s="40">
        <v>10000</v>
      </c>
      <c r="K10" s="40">
        <v>6</v>
      </c>
      <c r="L10" s="40">
        <v>5000</v>
      </c>
      <c r="U10" s="48">
        <v>9</v>
      </c>
      <c r="V10" s="40">
        <v>10000</v>
      </c>
    </row>
    <row r="11" spans="1:22" ht="15.75" thickBot="1" x14ac:dyDescent="0.3">
      <c r="A11" s="40">
        <v>9</v>
      </c>
      <c r="B11" s="40">
        <v>5000</v>
      </c>
      <c r="K11" s="40">
        <v>6</v>
      </c>
      <c r="L11" s="40">
        <v>10000</v>
      </c>
      <c r="U11" s="48">
        <v>9</v>
      </c>
      <c r="V11" s="40">
        <v>10000</v>
      </c>
    </row>
    <row r="12" spans="1:22" ht="15.75" thickBot="1" x14ac:dyDescent="0.3">
      <c r="A12" s="40">
        <v>9</v>
      </c>
      <c r="B12" s="40">
        <v>10000</v>
      </c>
      <c r="K12" s="40">
        <v>6</v>
      </c>
      <c r="L12" s="40">
        <v>10000</v>
      </c>
      <c r="U12" s="48">
        <v>9</v>
      </c>
      <c r="V12" s="40">
        <v>10000</v>
      </c>
    </row>
    <row r="13" spans="1:22" ht="15.75" thickBot="1" x14ac:dyDescent="0.3">
      <c r="A13" s="40">
        <v>9</v>
      </c>
      <c r="B13" s="40">
        <v>10000</v>
      </c>
      <c r="K13" s="40">
        <v>6</v>
      </c>
      <c r="L13" s="40">
        <v>5000</v>
      </c>
      <c r="U13" s="48">
        <v>9</v>
      </c>
      <c r="V13" s="40">
        <v>5000</v>
      </c>
    </row>
    <row r="14" spans="1:22" ht="15.75" thickBot="1" x14ac:dyDescent="0.3">
      <c r="A14" s="40">
        <v>9</v>
      </c>
      <c r="B14" s="40">
        <v>5000</v>
      </c>
      <c r="K14" s="40">
        <v>6</v>
      </c>
      <c r="L14" s="40">
        <v>5000</v>
      </c>
      <c r="U14" s="48">
        <v>9</v>
      </c>
      <c r="V14" s="40">
        <v>10000</v>
      </c>
    </row>
    <row r="15" spans="1:22" ht="15.75" thickBot="1" x14ac:dyDescent="0.3">
      <c r="A15" s="40">
        <v>9</v>
      </c>
      <c r="B15" s="40">
        <v>5000</v>
      </c>
      <c r="K15" s="40">
        <v>6</v>
      </c>
      <c r="L15" s="40">
        <v>5000</v>
      </c>
      <c r="U15" s="48">
        <v>12</v>
      </c>
      <c r="V15" s="40">
        <v>10000</v>
      </c>
    </row>
    <row r="16" spans="1:22" ht="15.75" thickBot="1" x14ac:dyDescent="0.3">
      <c r="A16" s="40">
        <v>9</v>
      </c>
      <c r="B16" s="40">
        <v>10000</v>
      </c>
      <c r="K16" s="40">
        <v>9</v>
      </c>
      <c r="L16" s="40">
        <v>10000</v>
      </c>
      <c r="U16" s="48">
        <v>12</v>
      </c>
      <c r="V16" s="40">
        <v>10000</v>
      </c>
    </row>
    <row r="17" spans="1:22" ht="15.75" thickBot="1" x14ac:dyDescent="0.3">
      <c r="A17" s="40">
        <v>12</v>
      </c>
      <c r="B17" s="40">
        <v>5000</v>
      </c>
      <c r="K17" s="40">
        <v>9</v>
      </c>
      <c r="L17" s="40">
        <v>5000</v>
      </c>
      <c r="U17" s="48">
        <v>12</v>
      </c>
      <c r="V17" s="40">
        <v>10000</v>
      </c>
    </row>
    <row r="18" spans="1:22" ht="15.75" thickBot="1" x14ac:dyDescent="0.3">
      <c r="A18" s="40">
        <v>12</v>
      </c>
      <c r="B18" s="40">
        <v>5000</v>
      </c>
      <c r="K18" s="40">
        <v>9</v>
      </c>
      <c r="L18" s="40">
        <v>10000</v>
      </c>
      <c r="U18" s="48">
        <v>12</v>
      </c>
      <c r="V18" s="40">
        <v>10000</v>
      </c>
    </row>
    <row r="19" spans="1:22" ht="15.75" thickBot="1" x14ac:dyDescent="0.3">
      <c r="A19" s="40">
        <v>12</v>
      </c>
      <c r="B19" s="40">
        <v>5000</v>
      </c>
      <c r="K19" s="40">
        <v>9</v>
      </c>
      <c r="L19" s="40">
        <v>5000</v>
      </c>
      <c r="U19" s="48">
        <v>12</v>
      </c>
      <c r="V19" s="40">
        <v>10000</v>
      </c>
    </row>
    <row r="20" spans="1:22" ht="15.75" thickBot="1" x14ac:dyDescent="0.3">
      <c r="A20" s="40">
        <v>12</v>
      </c>
      <c r="B20" s="40">
        <v>5000</v>
      </c>
      <c r="K20" s="40">
        <v>9</v>
      </c>
      <c r="L20" s="40">
        <v>15000</v>
      </c>
      <c r="U20" s="48">
        <v>12</v>
      </c>
      <c r="V20" s="40">
        <v>10000</v>
      </c>
    </row>
    <row r="21" spans="1:22" ht="15.75" thickBot="1" x14ac:dyDescent="0.3">
      <c r="A21" s="40">
        <v>12</v>
      </c>
      <c r="B21" s="40">
        <v>5000</v>
      </c>
      <c r="K21" s="40">
        <v>9</v>
      </c>
      <c r="L21" s="40">
        <v>10000</v>
      </c>
      <c r="U21" s="48">
        <v>12</v>
      </c>
      <c r="V21" s="40">
        <v>10000</v>
      </c>
    </row>
    <row r="22" spans="1:22" ht="15.75" thickBot="1" x14ac:dyDescent="0.3">
      <c r="A22" s="40">
        <v>16</v>
      </c>
      <c r="B22" s="40">
        <v>15000</v>
      </c>
      <c r="K22" s="40">
        <v>9</v>
      </c>
      <c r="L22" s="40">
        <v>5000</v>
      </c>
      <c r="U22" s="48">
        <v>15</v>
      </c>
      <c r="V22" s="40">
        <v>15000</v>
      </c>
    </row>
    <row r="23" spans="1:22" ht="15.75" thickBot="1" x14ac:dyDescent="0.3">
      <c r="K23" s="40">
        <v>9</v>
      </c>
      <c r="L23" s="40">
        <v>5000</v>
      </c>
    </row>
    <row r="24" spans="1:22" ht="15.75" thickBot="1" x14ac:dyDescent="0.3">
      <c r="A24" t="s">
        <v>107</v>
      </c>
      <c r="K24" s="40">
        <v>9</v>
      </c>
      <c r="L24" s="40">
        <v>10000</v>
      </c>
    </row>
    <row r="25" spans="1:22" ht="15.75" thickBot="1" x14ac:dyDescent="0.3">
      <c r="K25" s="40">
        <v>9</v>
      </c>
      <c r="L25" s="40">
        <v>10000</v>
      </c>
      <c r="U25" t="s">
        <v>107</v>
      </c>
    </row>
    <row r="26" spans="1:22" ht="15.75" thickBot="1" x14ac:dyDescent="0.3">
      <c r="A26" s="43" t="s">
        <v>108</v>
      </c>
      <c r="B26" s="43"/>
      <c r="K26" s="40">
        <v>9</v>
      </c>
      <c r="L26" s="40">
        <v>15000</v>
      </c>
    </row>
    <row r="27" spans="1:22" ht="15.75" thickBot="1" x14ac:dyDescent="0.3">
      <c r="A27" s="44" t="s">
        <v>109</v>
      </c>
      <c r="B27" s="44">
        <v>0.13776482166140652</v>
      </c>
      <c r="K27" s="40">
        <v>9</v>
      </c>
      <c r="L27" s="40">
        <v>10000</v>
      </c>
      <c r="U27" s="43" t="s">
        <v>108</v>
      </c>
      <c r="V27" s="43"/>
    </row>
    <row r="28" spans="1:22" ht="15.75" thickBot="1" x14ac:dyDescent="0.3">
      <c r="A28" s="44" t="s">
        <v>110</v>
      </c>
      <c r="B28" s="44">
        <v>1.8979146087399146E-2</v>
      </c>
      <c r="K28" s="40">
        <v>9</v>
      </c>
      <c r="L28" s="40">
        <v>15000</v>
      </c>
      <c r="U28" s="44" t="s">
        <v>109</v>
      </c>
      <c r="V28" s="44">
        <v>0.62804650750597457</v>
      </c>
    </row>
    <row r="29" spans="1:22" ht="15.75" thickBot="1" x14ac:dyDescent="0.3">
      <c r="A29" s="44" t="s">
        <v>111</v>
      </c>
      <c r="B29" s="44">
        <v>-3.5522012463300903E-2</v>
      </c>
      <c r="K29" s="40">
        <v>9</v>
      </c>
      <c r="L29" s="40">
        <v>5000</v>
      </c>
      <c r="U29" s="44" t="s">
        <v>110</v>
      </c>
      <c r="V29" s="44">
        <v>0.39444241559045212</v>
      </c>
    </row>
    <row r="30" spans="1:22" ht="15.75" thickBot="1" x14ac:dyDescent="0.3">
      <c r="A30" s="44" t="s">
        <v>112</v>
      </c>
      <c r="B30" s="44">
        <v>3077.2676676207634</v>
      </c>
      <c r="K30" s="40">
        <v>12</v>
      </c>
      <c r="L30" s="40">
        <v>5000</v>
      </c>
      <c r="U30" s="44" t="s">
        <v>111</v>
      </c>
      <c r="V30" s="44">
        <v>0.36080032756769947</v>
      </c>
    </row>
    <row r="31" spans="1:22" ht="15.75" thickBot="1" x14ac:dyDescent="0.3">
      <c r="A31" s="45" t="s">
        <v>113</v>
      </c>
      <c r="B31" s="45">
        <v>20</v>
      </c>
      <c r="K31" s="40">
        <v>12</v>
      </c>
      <c r="L31" s="40">
        <v>10000</v>
      </c>
      <c r="U31" s="44" t="s">
        <v>112</v>
      </c>
      <c r="V31" s="44">
        <v>1956.2176547071942</v>
      </c>
    </row>
    <row r="32" spans="1:22" ht="15.75" thickBot="1" x14ac:dyDescent="0.3">
      <c r="K32" s="40">
        <v>12</v>
      </c>
      <c r="L32" s="40">
        <v>5000</v>
      </c>
      <c r="U32" s="45" t="s">
        <v>113</v>
      </c>
      <c r="V32" s="45">
        <v>20</v>
      </c>
    </row>
    <row r="33" spans="1:29" ht="15.75" thickBot="1" x14ac:dyDescent="0.3">
      <c r="A33" t="s">
        <v>114</v>
      </c>
      <c r="K33" s="40">
        <v>12</v>
      </c>
      <c r="L33" s="40">
        <v>5000</v>
      </c>
    </row>
    <row r="34" spans="1:29" ht="15.75" thickBot="1" x14ac:dyDescent="0.3">
      <c r="A34" s="47"/>
      <c r="B34" s="47" t="s">
        <v>115</v>
      </c>
      <c r="C34" s="47" t="s">
        <v>116</v>
      </c>
      <c r="D34" s="47" t="s">
        <v>117</v>
      </c>
      <c r="E34" s="47" t="s">
        <v>118</v>
      </c>
      <c r="F34" s="47" t="s">
        <v>119</v>
      </c>
      <c r="K34" s="40">
        <v>12</v>
      </c>
      <c r="L34" s="40">
        <v>5000</v>
      </c>
      <c r="U34" t="s">
        <v>114</v>
      </c>
    </row>
    <row r="35" spans="1:29" ht="15.75" thickBot="1" x14ac:dyDescent="0.3">
      <c r="A35" s="44" t="s">
        <v>120</v>
      </c>
      <c r="B35" s="44">
        <v>1</v>
      </c>
      <c r="C35" s="44">
        <v>3297626.6326856017</v>
      </c>
      <c r="D35" s="44">
        <v>3297626.6326856017</v>
      </c>
      <c r="E35" s="44">
        <v>0.34823380992430969</v>
      </c>
      <c r="F35" s="44">
        <v>0.56245039473601299</v>
      </c>
      <c r="K35" s="40">
        <v>12</v>
      </c>
      <c r="L35" s="40">
        <v>5000</v>
      </c>
      <c r="U35" s="47"/>
      <c r="V35" s="47" t="s">
        <v>115</v>
      </c>
      <c r="W35" s="47" t="s">
        <v>116</v>
      </c>
      <c r="X35" s="47" t="s">
        <v>117</v>
      </c>
      <c r="Y35" s="47" t="s">
        <v>118</v>
      </c>
      <c r="Z35" s="47" t="s">
        <v>119</v>
      </c>
    </row>
    <row r="36" spans="1:29" ht="15.75" thickBot="1" x14ac:dyDescent="0.3">
      <c r="A36" s="44" t="s">
        <v>121</v>
      </c>
      <c r="B36" s="44">
        <v>18</v>
      </c>
      <c r="C36" s="44">
        <v>170452373.3673144</v>
      </c>
      <c r="D36" s="44">
        <v>9469576.2981841341</v>
      </c>
      <c r="E36" s="44"/>
      <c r="F36" s="44"/>
      <c r="K36" s="40">
        <v>12</v>
      </c>
      <c r="L36" s="40">
        <v>10000</v>
      </c>
      <c r="U36" s="44" t="s">
        <v>120</v>
      </c>
      <c r="V36" s="44">
        <v>1</v>
      </c>
      <c r="W36" s="44">
        <v>44867824.773413926</v>
      </c>
      <c r="X36" s="44">
        <v>44867824.773413926</v>
      </c>
      <c r="Y36" s="44">
        <v>11.72467105263159</v>
      </c>
      <c r="Z36" s="44">
        <v>3.0253704023708058E-3</v>
      </c>
    </row>
    <row r="37" spans="1:29" ht="15.75" thickBot="1" x14ac:dyDescent="0.3">
      <c r="A37" s="45" t="s">
        <v>122</v>
      </c>
      <c r="B37" s="45">
        <v>19</v>
      </c>
      <c r="C37" s="45">
        <v>173750000</v>
      </c>
      <c r="D37" s="45"/>
      <c r="E37" s="45"/>
      <c r="F37" s="45"/>
      <c r="K37" s="40">
        <v>12</v>
      </c>
      <c r="L37" s="40">
        <v>5000</v>
      </c>
      <c r="U37" s="44" t="s">
        <v>121</v>
      </c>
      <c r="V37" s="44">
        <v>18</v>
      </c>
      <c r="W37" s="44">
        <v>68882175.226586074</v>
      </c>
      <c r="X37" s="44">
        <v>3826787.5125881154</v>
      </c>
      <c r="Y37" s="44"/>
      <c r="Z37" s="44"/>
    </row>
    <row r="38" spans="1:29" ht="15.75" thickBot="1" x14ac:dyDescent="0.3">
      <c r="K38" s="40">
        <v>12</v>
      </c>
      <c r="L38" s="40">
        <v>10000</v>
      </c>
      <c r="U38" s="45" t="s">
        <v>122</v>
      </c>
      <c r="V38" s="45">
        <v>19</v>
      </c>
      <c r="W38" s="45">
        <v>113750000</v>
      </c>
      <c r="X38" s="45"/>
      <c r="Y38" s="45"/>
      <c r="Z38" s="45"/>
    </row>
    <row r="39" spans="1:29" ht="15.75" thickBot="1" x14ac:dyDescent="0.3">
      <c r="A39" s="47"/>
      <c r="B39" s="47" t="s">
        <v>123</v>
      </c>
      <c r="C39" s="47" t="s">
        <v>112</v>
      </c>
      <c r="D39" s="47" t="s">
        <v>124</v>
      </c>
      <c r="E39" s="47" t="s">
        <v>125</v>
      </c>
      <c r="F39" s="47" t="s">
        <v>126</v>
      </c>
      <c r="G39" s="47" t="s">
        <v>127</v>
      </c>
      <c r="H39" s="47" t="s">
        <v>128</v>
      </c>
      <c r="I39" s="47" t="s">
        <v>129</v>
      </c>
      <c r="K39" s="40">
        <v>16</v>
      </c>
      <c r="L39" s="40">
        <v>10000</v>
      </c>
    </row>
    <row r="40" spans="1:29" ht="15.75" thickBot="1" x14ac:dyDescent="0.3">
      <c r="A40" s="44" t="s">
        <v>130</v>
      </c>
      <c r="B40" s="44">
        <v>5938.1968779866202</v>
      </c>
      <c r="C40" s="44">
        <v>2327.0292507566805</v>
      </c>
      <c r="D40" s="44">
        <v>2.5518359410633518</v>
      </c>
      <c r="E40" s="44">
        <v>2.0022753150975563E-2</v>
      </c>
      <c r="F40" s="44">
        <v>1049.2898367863218</v>
      </c>
      <c r="G40" s="44">
        <v>10827.103919186919</v>
      </c>
      <c r="H40" s="44">
        <v>1049.2898367863218</v>
      </c>
      <c r="I40" s="44">
        <v>10827.103919186919</v>
      </c>
      <c r="K40" s="40">
        <v>16</v>
      </c>
      <c r="L40" s="40">
        <v>5000</v>
      </c>
      <c r="U40" s="47"/>
      <c r="V40" s="47" t="s">
        <v>123</v>
      </c>
      <c r="W40" s="47" t="s">
        <v>112</v>
      </c>
      <c r="X40" s="47" t="s">
        <v>124</v>
      </c>
      <c r="Y40" s="47" t="s">
        <v>125</v>
      </c>
      <c r="Z40" s="47" t="s">
        <v>126</v>
      </c>
      <c r="AA40" s="47" t="s">
        <v>127</v>
      </c>
      <c r="AB40" s="47" t="s">
        <v>128</v>
      </c>
      <c r="AC40" s="47" t="s">
        <v>129</v>
      </c>
    </row>
    <row r="41" spans="1:29" ht="15.75" thickBot="1" x14ac:dyDescent="0.3">
      <c r="A41" s="45" t="s">
        <v>131</v>
      </c>
      <c r="B41" s="45">
        <v>144.95062121694798</v>
      </c>
      <c r="C41" s="45">
        <v>245.63181301307719</v>
      </c>
      <c r="D41" s="45">
        <v>0.59011338734543706</v>
      </c>
      <c r="E41" s="45">
        <v>0.5624503947360151</v>
      </c>
      <c r="F41" s="45">
        <v>-371.10266852659129</v>
      </c>
      <c r="G41" s="45">
        <v>661.00391096048725</v>
      </c>
      <c r="H41" s="45">
        <v>-371.10266852659129</v>
      </c>
      <c r="I41" s="45">
        <v>661.00391096048725</v>
      </c>
      <c r="K41" s="40">
        <v>16</v>
      </c>
      <c r="L41" s="40">
        <v>10000</v>
      </c>
      <c r="U41" s="44" t="s">
        <v>130</v>
      </c>
      <c r="V41" s="44">
        <v>4063.4441087613295</v>
      </c>
      <c r="W41" s="44">
        <v>1576.6032124302715</v>
      </c>
      <c r="X41" s="44">
        <v>2.5773410054757475</v>
      </c>
      <c r="Y41" s="44">
        <v>1.8981334996554713E-2</v>
      </c>
      <c r="Z41" s="44">
        <v>751.12367105174917</v>
      </c>
      <c r="AA41" s="44">
        <v>7375.7645464709094</v>
      </c>
      <c r="AB41" s="44">
        <v>751.12367105174917</v>
      </c>
      <c r="AC41" s="44">
        <v>7375.7645464709094</v>
      </c>
    </row>
    <row r="42" spans="1:29" ht="15.75" thickBot="1" x14ac:dyDescent="0.3">
      <c r="K42" s="40">
        <v>16</v>
      </c>
      <c r="L42" s="40">
        <v>10000</v>
      </c>
      <c r="U42" s="45" t="s">
        <v>131</v>
      </c>
      <c r="V42" s="45">
        <v>548.84189325276941</v>
      </c>
      <c r="W42" s="45">
        <v>160.2864905849388</v>
      </c>
      <c r="X42" s="45">
        <v>3.4241307002846124</v>
      </c>
      <c r="Y42" s="45">
        <v>3.0253704023708058E-3</v>
      </c>
      <c r="Z42" s="45">
        <v>212.0924724299839</v>
      </c>
      <c r="AA42" s="45">
        <v>885.59131407555492</v>
      </c>
      <c r="AB42" s="45">
        <v>212.0924724299839</v>
      </c>
      <c r="AC42" s="45">
        <v>885.59131407555492</v>
      </c>
    </row>
    <row r="45" spans="1:29" x14ac:dyDescent="0.25">
      <c r="K45" t="s">
        <v>107</v>
      </c>
    </row>
    <row r="46" spans="1:29" ht="15.75" thickBot="1" x14ac:dyDescent="0.3"/>
    <row r="47" spans="1:29" x14ac:dyDescent="0.25">
      <c r="K47" s="43" t="s">
        <v>108</v>
      </c>
      <c r="L47" s="43"/>
    </row>
    <row r="48" spans="1:29" x14ac:dyDescent="0.25">
      <c r="K48" s="44" t="s">
        <v>109</v>
      </c>
      <c r="L48" s="44">
        <v>7.4173953111503099E-2</v>
      </c>
    </row>
    <row r="49" spans="11:19" x14ac:dyDescent="0.25">
      <c r="K49" s="44" t="s">
        <v>110</v>
      </c>
      <c r="L49" s="44">
        <v>5.5017753201874612E-3</v>
      </c>
    </row>
    <row r="50" spans="11:19" x14ac:dyDescent="0.25">
      <c r="K50" s="44" t="s">
        <v>111</v>
      </c>
      <c r="L50" s="44">
        <v>-2.0669230592439185E-2</v>
      </c>
    </row>
    <row r="51" spans="11:19" x14ac:dyDescent="0.25">
      <c r="K51" s="44" t="s">
        <v>112</v>
      </c>
      <c r="L51" s="44">
        <v>3212.6609620051931</v>
      </c>
    </row>
    <row r="52" spans="11:19" ht="15.75" thickBot="1" x14ac:dyDescent="0.3">
      <c r="K52" s="45" t="s">
        <v>113</v>
      </c>
      <c r="L52" s="45">
        <v>40</v>
      </c>
    </row>
    <row r="54" spans="11:19" ht="15.75" thickBot="1" x14ac:dyDescent="0.3">
      <c r="K54" t="s">
        <v>114</v>
      </c>
    </row>
    <row r="55" spans="11:19" x14ac:dyDescent="0.25">
      <c r="K55" s="47"/>
      <c r="L55" s="47" t="s">
        <v>115</v>
      </c>
      <c r="M55" s="47" t="s">
        <v>116</v>
      </c>
      <c r="N55" s="47" t="s">
        <v>117</v>
      </c>
      <c r="O55" s="47" t="s">
        <v>118</v>
      </c>
      <c r="P55" s="47" t="s">
        <v>119</v>
      </c>
    </row>
    <row r="56" spans="11:19" x14ac:dyDescent="0.25">
      <c r="K56" s="44" t="s">
        <v>120</v>
      </c>
      <c r="L56" s="44">
        <v>1</v>
      </c>
      <c r="M56" s="44">
        <v>2169762.6418989301</v>
      </c>
      <c r="N56" s="44">
        <v>2169762.6418989301</v>
      </c>
      <c r="O56" s="44">
        <v>0.21022406775480634</v>
      </c>
      <c r="P56" s="44">
        <v>0.6492034374151594</v>
      </c>
    </row>
    <row r="57" spans="11:19" x14ac:dyDescent="0.25">
      <c r="K57" s="44" t="s">
        <v>121</v>
      </c>
      <c r="L57" s="44">
        <v>38</v>
      </c>
      <c r="M57" s="44">
        <v>392205237.35810107</v>
      </c>
      <c r="N57" s="44">
        <v>10321190.456792133</v>
      </c>
      <c r="O57" s="44"/>
      <c r="P57" s="44"/>
    </row>
    <row r="58" spans="11:19" ht="15.75" thickBot="1" x14ac:dyDescent="0.3">
      <c r="K58" s="45" t="s">
        <v>122</v>
      </c>
      <c r="L58" s="45">
        <v>39</v>
      </c>
      <c r="M58" s="45">
        <v>394375000</v>
      </c>
      <c r="N58" s="45"/>
      <c r="O58" s="45"/>
      <c r="P58" s="45"/>
    </row>
    <row r="59" spans="11:19" ht="15.75" thickBot="1" x14ac:dyDescent="0.3"/>
    <row r="60" spans="11:19" x14ac:dyDescent="0.25">
      <c r="K60" s="47"/>
      <c r="L60" s="47" t="s">
        <v>123</v>
      </c>
      <c r="M60" s="47" t="s">
        <v>112</v>
      </c>
      <c r="N60" s="47" t="s">
        <v>124</v>
      </c>
      <c r="O60" s="47" t="s">
        <v>125</v>
      </c>
      <c r="P60" s="47" t="s">
        <v>126</v>
      </c>
      <c r="Q60" s="47" t="s">
        <v>127</v>
      </c>
      <c r="R60" s="47" t="s">
        <v>128</v>
      </c>
      <c r="S60" s="47" t="s">
        <v>129</v>
      </c>
    </row>
    <row r="61" spans="11:19" x14ac:dyDescent="0.25">
      <c r="K61" s="44" t="s">
        <v>130</v>
      </c>
      <c r="L61" s="44">
        <v>7171.6976264189852</v>
      </c>
      <c r="M61" s="44">
        <v>1615.8342555167958</v>
      </c>
      <c r="N61" s="44">
        <v>4.4383869211420111</v>
      </c>
      <c r="O61" s="44">
        <v>7.5377518360036596E-5</v>
      </c>
      <c r="P61" s="44">
        <v>3900.6121897017406</v>
      </c>
      <c r="Q61" s="44">
        <v>10442.78306313623</v>
      </c>
      <c r="R61" s="44">
        <v>3900.6121897017406</v>
      </c>
      <c r="S61" s="44">
        <v>10442.78306313623</v>
      </c>
    </row>
    <row r="62" spans="11:19" ht="15.75" thickBot="1" x14ac:dyDescent="0.3">
      <c r="K62" s="45" t="s">
        <v>131</v>
      </c>
      <c r="L62" s="45">
        <v>74.819401444788753</v>
      </c>
      <c r="M62" s="45">
        <v>163.18228565275368</v>
      </c>
      <c r="N62" s="45">
        <v>0.45850198228012251</v>
      </c>
      <c r="O62" s="45">
        <v>0.64920343741516295</v>
      </c>
      <c r="P62" s="45">
        <v>-255.52586528446182</v>
      </c>
      <c r="Q62" s="45">
        <v>405.16466817403932</v>
      </c>
      <c r="R62" s="45">
        <v>-255.52586528446182</v>
      </c>
      <c r="S62" s="45">
        <v>405.16466817403932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5"/>
  <sheetViews>
    <sheetView workbookViewId="0">
      <selection activeCell="G22" sqref="G22"/>
    </sheetView>
  </sheetViews>
  <sheetFormatPr defaultRowHeight="15" x14ac:dyDescent="0.25"/>
  <cols>
    <col min="2" max="2" width="10.85546875" customWidth="1"/>
    <col min="3" max="3" width="14.7109375" customWidth="1"/>
    <col min="4" max="4" width="13.7109375" customWidth="1"/>
    <col min="8" max="8" width="21" customWidth="1"/>
  </cols>
  <sheetData>
    <row r="1" spans="1:11" x14ac:dyDescent="0.25">
      <c r="A1" s="1"/>
      <c r="B1" s="1" t="s">
        <v>136</v>
      </c>
      <c r="C1" s="1" t="s">
        <v>137</v>
      </c>
      <c r="D1" s="1" t="s">
        <v>140</v>
      </c>
      <c r="G1" s="1"/>
      <c r="H1" s="1"/>
      <c r="I1" s="1" t="s">
        <v>88</v>
      </c>
      <c r="J1" s="1" t="s">
        <v>9</v>
      </c>
      <c r="K1" s="1" t="s">
        <v>89</v>
      </c>
    </row>
    <row r="2" spans="1:11" x14ac:dyDescent="0.25">
      <c r="A2" s="1"/>
      <c r="B2" s="1" t="s">
        <v>138</v>
      </c>
      <c r="C2" s="1" t="s">
        <v>138</v>
      </c>
      <c r="D2" s="1" t="s">
        <v>138</v>
      </c>
      <c r="G2" s="1"/>
      <c r="H2" s="1" t="s">
        <v>141</v>
      </c>
      <c r="I2" s="49">
        <v>13.12</v>
      </c>
      <c r="J2" s="49">
        <v>5.5460000000000003</v>
      </c>
      <c r="K2" s="49">
        <v>1118.3109999999999</v>
      </c>
    </row>
    <row r="3" spans="1:11" x14ac:dyDescent="0.25">
      <c r="A3" s="1" t="s">
        <v>139</v>
      </c>
      <c r="B3" s="1">
        <v>13.065</v>
      </c>
      <c r="C3" s="1">
        <v>5.5E-2</v>
      </c>
      <c r="D3" s="1">
        <f>SUM(B3:C3)</f>
        <v>13.12</v>
      </c>
      <c r="G3" s="1"/>
      <c r="H3" s="1"/>
      <c r="I3" s="1"/>
    </row>
    <row r="4" spans="1:11" x14ac:dyDescent="0.25">
      <c r="A4" s="1" t="s">
        <v>9</v>
      </c>
      <c r="B4" s="1">
        <v>5.3109999999999999</v>
      </c>
      <c r="C4" s="1">
        <v>0.23499999999999999</v>
      </c>
      <c r="D4" s="1">
        <f t="shared" ref="D4:D5" si="0">SUM(B4:C4)</f>
        <v>5.5460000000000003</v>
      </c>
      <c r="G4" s="1"/>
      <c r="H4" s="1"/>
      <c r="I4" s="1"/>
    </row>
    <row r="5" spans="1:11" x14ac:dyDescent="0.25">
      <c r="A5" s="1" t="s">
        <v>89</v>
      </c>
      <c r="B5" s="1">
        <v>1117.654</v>
      </c>
      <c r="C5" s="1">
        <v>0.65700000000000003</v>
      </c>
      <c r="D5" s="1">
        <f t="shared" si="0"/>
        <v>1118.3109999999999</v>
      </c>
      <c r="G5" s="1"/>
      <c r="H5" s="1"/>
      <c r="I5" s="1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6"/>
  <sheetViews>
    <sheetView topLeftCell="B1" workbookViewId="0">
      <selection activeCell="I12" sqref="I12"/>
    </sheetView>
  </sheetViews>
  <sheetFormatPr defaultRowHeight="15" x14ac:dyDescent="0.25"/>
  <cols>
    <col min="2" max="2" width="13.7109375" customWidth="1"/>
    <col min="3" max="3" width="14.5703125" customWidth="1"/>
    <col min="4" max="4" width="16.5703125" customWidth="1"/>
  </cols>
  <sheetData>
    <row r="1" spans="1:4" x14ac:dyDescent="0.25">
      <c r="A1" s="70"/>
      <c r="B1" s="72" t="s">
        <v>202</v>
      </c>
      <c r="C1" s="72" t="s">
        <v>201</v>
      </c>
      <c r="D1" s="72" t="s">
        <v>200</v>
      </c>
    </row>
    <row r="2" spans="1:4" x14ac:dyDescent="0.25">
      <c r="A2" s="70"/>
      <c r="B2" s="72" t="s">
        <v>104</v>
      </c>
      <c r="C2" s="72" t="s">
        <v>199</v>
      </c>
      <c r="D2" s="72" t="s">
        <v>138</v>
      </c>
    </row>
    <row r="3" spans="1:4" x14ac:dyDescent="0.25">
      <c r="A3" s="74" t="s">
        <v>88</v>
      </c>
      <c r="B3" s="72">
        <v>7250</v>
      </c>
      <c r="C3" s="73">
        <v>630026</v>
      </c>
      <c r="D3" s="72">
        <f>(B3*12*C3)/1000000000000</f>
        <v>5.4812262E-2</v>
      </c>
    </row>
    <row r="4" spans="1:4" x14ac:dyDescent="0.25">
      <c r="A4" s="74" t="s">
        <v>9</v>
      </c>
      <c r="B4" s="72">
        <v>7875</v>
      </c>
      <c r="C4" s="73">
        <v>2481778</v>
      </c>
      <c r="D4" s="72">
        <f>(B4*12*C4)/1000000000000</f>
        <v>0.234528021</v>
      </c>
    </row>
    <row r="5" spans="1:4" x14ac:dyDescent="0.25">
      <c r="A5" s="74" t="s">
        <v>89</v>
      </c>
      <c r="B5" s="72">
        <v>9250</v>
      </c>
      <c r="C5" s="73">
        <v>5914831</v>
      </c>
      <c r="D5" s="72">
        <f>(B5*12*C5)/1000000000000</f>
        <v>0.65654624100000003</v>
      </c>
    </row>
    <row r="6" spans="1:4" x14ac:dyDescent="0.25">
      <c r="A6" s="10"/>
      <c r="B6" s="10"/>
      <c r="C6" s="10"/>
      <c r="D6" s="10"/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0"/>
  <sheetViews>
    <sheetView tabSelected="1" topLeftCell="B1" workbookViewId="0">
      <selection activeCell="F23" sqref="F23"/>
    </sheetView>
  </sheetViews>
  <sheetFormatPr defaultRowHeight="15" x14ac:dyDescent="0.25"/>
  <sheetData>
    <row r="1" spans="1:7" ht="15.75" thickBot="1" x14ac:dyDescent="0.3">
      <c r="A1" s="69" t="s">
        <v>29</v>
      </c>
      <c r="B1" s="71" t="s">
        <v>19</v>
      </c>
      <c r="C1" s="71"/>
      <c r="D1" s="71" t="s">
        <v>20</v>
      </c>
      <c r="E1" s="71"/>
      <c r="F1" s="71" t="s">
        <v>21</v>
      </c>
      <c r="G1" s="71"/>
    </row>
    <row r="2" spans="1:7" x14ac:dyDescent="0.25">
      <c r="A2" s="70"/>
      <c r="B2" s="68" t="s">
        <v>30</v>
      </c>
      <c r="C2" s="69" t="s">
        <v>31</v>
      </c>
      <c r="D2" s="68" t="s">
        <v>30</v>
      </c>
      <c r="E2" s="69" t="s">
        <v>31</v>
      </c>
      <c r="F2" s="68" t="s">
        <v>30</v>
      </c>
      <c r="G2" s="69" t="s">
        <v>31</v>
      </c>
    </row>
    <row r="3" spans="1:7" ht="15.75" thickBot="1" x14ac:dyDescent="0.3">
      <c r="A3" s="67"/>
      <c r="B3" s="68" t="s">
        <v>32</v>
      </c>
      <c r="C3" s="67"/>
      <c r="D3" s="68" t="s">
        <v>32</v>
      </c>
      <c r="E3" s="67"/>
      <c r="F3" s="68" t="s">
        <v>32</v>
      </c>
      <c r="G3" s="67"/>
    </row>
    <row r="4" spans="1:7" x14ac:dyDescent="0.25">
      <c r="A4" s="66" t="s">
        <v>22</v>
      </c>
      <c r="B4" s="65">
        <v>77</v>
      </c>
      <c r="C4" s="65">
        <v>482</v>
      </c>
      <c r="D4" s="65" t="s">
        <v>33</v>
      </c>
      <c r="E4" s="65" t="s">
        <v>33</v>
      </c>
      <c r="F4" s="64">
        <v>37</v>
      </c>
      <c r="G4" s="64">
        <v>324.64999999999998</v>
      </c>
    </row>
    <row r="5" spans="1:7" x14ac:dyDescent="0.25">
      <c r="A5" s="62" t="s">
        <v>23</v>
      </c>
      <c r="B5" s="61">
        <v>129</v>
      </c>
      <c r="C5" s="61">
        <v>816</v>
      </c>
      <c r="D5" s="61" t="s">
        <v>33</v>
      </c>
      <c r="E5" s="61" t="s">
        <v>33</v>
      </c>
      <c r="F5" s="61"/>
      <c r="G5" s="61"/>
    </row>
    <row r="6" spans="1:7" x14ac:dyDescent="0.25">
      <c r="A6" s="62" t="s">
        <v>24</v>
      </c>
      <c r="B6" s="61">
        <v>384</v>
      </c>
      <c r="C6" s="63">
        <v>8037</v>
      </c>
      <c r="D6" s="60">
        <v>294</v>
      </c>
      <c r="E6" s="60">
        <v>3894</v>
      </c>
      <c r="F6" s="60">
        <v>21</v>
      </c>
      <c r="G6" s="60">
        <v>696.07</v>
      </c>
    </row>
    <row r="7" spans="1:7" x14ac:dyDescent="0.25">
      <c r="A7" s="62" t="s">
        <v>25</v>
      </c>
      <c r="B7" s="61">
        <v>9</v>
      </c>
      <c r="C7" s="61">
        <v>128</v>
      </c>
      <c r="D7" s="60">
        <v>96</v>
      </c>
      <c r="E7" s="60">
        <v>2717</v>
      </c>
      <c r="F7" s="60">
        <v>11</v>
      </c>
      <c r="G7" s="60">
        <v>109.65</v>
      </c>
    </row>
    <row r="8" spans="1:7" x14ac:dyDescent="0.25">
      <c r="A8" s="62" t="s">
        <v>26</v>
      </c>
      <c r="B8" s="61">
        <v>20</v>
      </c>
      <c r="C8" s="61">
        <v>292</v>
      </c>
      <c r="D8" s="60">
        <v>170</v>
      </c>
      <c r="E8" s="60">
        <v>2924</v>
      </c>
      <c r="F8" s="60">
        <v>14</v>
      </c>
      <c r="G8" s="60">
        <v>152.19999999999999</v>
      </c>
    </row>
    <row r="9" spans="1:7" x14ac:dyDescent="0.25">
      <c r="A9" s="62" t="s">
        <v>27</v>
      </c>
      <c r="B9" s="61">
        <v>3</v>
      </c>
      <c r="C9" s="61">
        <v>13</v>
      </c>
      <c r="D9" s="60">
        <v>120</v>
      </c>
      <c r="E9" s="60">
        <v>2625</v>
      </c>
      <c r="F9" s="60"/>
      <c r="G9" s="60"/>
    </row>
    <row r="10" spans="1:7" ht="23.25" thickBot="1" x14ac:dyDescent="0.3">
      <c r="A10" s="59" t="s">
        <v>28</v>
      </c>
      <c r="B10" s="58">
        <v>19</v>
      </c>
      <c r="C10" s="58">
        <v>25</v>
      </c>
      <c r="D10" s="58">
        <v>57</v>
      </c>
      <c r="E10" s="58">
        <v>38</v>
      </c>
      <c r="F10" s="58">
        <v>13</v>
      </c>
      <c r="G10" s="58">
        <v>13</v>
      </c>
    </row>
  </sheetData>
  <mergeCells count="7">
    <mergeCell ref="A1:A3"/>
    <mergeCell ref="B1:C1"/>
    <mergeCell ref="D1:E1"/>
    <mergeCell ref="F1:G1"/>
    <mergeCell ref="C2:C3"/>
    <mergeCell ref="E2:E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43"/>
  <sheetViews>
    <sheetView workbookViewId="0">
      <selection activeCell="I12" sqref="I12"/>
    </sheetView>
  </sheetViews>
  <sheetFormatPr defaultRowHeight="15" x14ac:dyDescent="0.25"/>
  <cols>
    <col min="1" max="1" width="13.7109375" customWidth="1"/>
    <col min="2" max="2" width="21.5703125" customWidth="1"/>
    <col min="3" max="3" width="15.5703125" customWidth="1"/>
    <col min="4" max="5" width="13.140625" customWidth="1"/>
    <col min="6" max="6" width="17.7109375" customWidth="1"/>
  </cols>
  <sheetData>
    <row r="1" spans="1:8" x14ac:dyDescent="0.25">
      <c r="A1" s="56" t="s">
        <v>198</v>
      </c>
      <c r="B1" s="56" t="s">
        <v>197</v>
      </c>
      <c r="C1" s="57" t="s">
        <v>196</v>
      </c>
      <c r="D1" s="57" t="s">
        <v>195</v>
      </c>
      <c r="E1" s="57" t="s">
        <v>194</v>
      </c>
      <c r="F1" s="56" t="s">
        <v>193</v>
      </c>
      <c r="G1" s="4"/>
      <c r="H1" s="4"/>
    </row>
    <row r="2" spans="1:8" x14ac:dyDescent="0.25">
      <c r="A2" s="54" t="s">
        <v>183</v>
      </c>
      <c r="B2" s="54" t="s">
        <v>192</v>
      </c>
      <c r="C2" s="53">
        <v>118254.214603</v>
      </c>
      <c r="D2" s="53">
        <v>3476.2547399999999</v>
      </c>
      <c r="E2" s="53">
        <v>24.920999999999999</v>
      </c>
      <c r="F2" s="53" t="s">
        <v>12</v>
      </c>
      <c r="G2" s="4"/>
      <c r="H2" s="4"/>
    </row>
    <row r="3" spans="1:8" x14ac:dyDescent="0.25">
      <c r="A3" s="54"/>
      <c r="B3" s="54"/>
      <c r="C3" s="53">
        <v>575192.75387300004</v>
      </c>
      <c r="D3" s="53">
        <v>4371.9096300000001</v>
      </c>
      <c r="E3" s="53">
        <v>57.518999999999998</v>
      </c>
      <c r="F3" s="53" t="s">
        <v>12</v>
      </c>
      <c r="G3" s="4"/>
      <c r="H3" s="4"/>
    </row>
    <row r="4" spans="1:8" x14ac:dyDescent="0.25">
      <c r="A4" s="54"/>
      <c r="B4" s="54"/>
      <c r="C4" s="53">
        <v>311423.53369499999</v>
      </c>
      <c r="D4" s="53">
        <v>3900.6962600000002</v>
      </c>
      <c r="E4" s="53">
        <v>31.141999999999999</v>
      </c>
      <c r="F4" s="53" t="s">
        <v>12</v>
      </c>
      <c r="G4" s="4"/>
      <c r="H4" s="4"/>
    </row>
    <row r="5" spans="1:8" x14ac:dyDescent="0.25">
      <c r="A5" s="54"/>
      <c r="B5" s="54"/>
      <c r="C5" s="53">
        <v>1697368.1518300001</v>
      </c>
      <c r="D5" s="53">
        <v>11150.48092</v>
      </c>
      <c r="E5" s="53">
        <v>337.99799999999999</v>
      </c>
      <c r="F5" s="53" t="s">
        <v>12</v>
      </c>
      <c r="G5" s="4"/>
      <c r="H5" s="4"/>
    </row>
    <row r="6" spans="1:8" x14ac:dyDescent="0.25">
      <c r="A6" s="54"/>
      <c r="B6" s="54"/>
      <c r="C6" s="53">
        <v>478642.32277600002</v>
      </c>
      <c r="D6" s="53">
        <v>4167.0004099999996</v>
      </c>
      <c r="E6" s="53">
        <v>47.863999999999997</v>
      </c>
      <c r="F6" s="53" t="s">
        <v>12</v>
      </c>
      <c r="G6" s="4"/>
      <c r="H6" s="4"/>
    </row>
    <row r="7" spans="1:8" x14ac:dyDescent="0.25">
      <c r="A7" s="54"/>
      <c r="B7" s="54"/>
      <c r="C7" s="53">
        <v>341555.99174299999</v>
      </c>
      <c r="D7" s="53">
        <v>3713.57467</v>
      </c>
      <c r="E7" s="53">
        <v>34.155999999999999</v>
      </c>
      <c r="F7" s="53" t="s">
        <v>12</v>
      </c>
      <c r="G7" s="4"/>
      <c r="H7" s="4"/>
    </row>
    <row r="8" spans="1:8" x14ac:dyDescent="0.25">
      <c r="A8" s="54"/>
      <c r="B8" s="54"/>
      <c r="C8" s="53">
        <v>241805.59028400001</v>
      </c>
      <c r="D8" s="53">
        <v>2590.9018500000002</v>
      </c>
      <c r="E8" s="53">
        <v>24.181000000000001</v>
      </c>
      <c r="F8" s="53" t="s">
        <v>12</v>
      </c>
      <c r="G8" s="4"/>
      <c r="H8" s="4"/>
    </row>
    <row r="9" spans="1:8" x14ac:dyDescent="0.25">
      <c r="A9" s="54"/>
      <c r="B9" s="54"/>
      <c r="C9" s="53">
        <v>464144.301102</v>
      </c>
      <c r="D9" s="53">
        <v>4535.8807299999999</v>
      </c>
      <c r="E9" s="53">
        <v>46.414000000000001</v>
      </c>
      <c r="F9" s="53" t="s">
        <v>12</v>
      </c>
      <c r="G9" s="4"/>
      <c r="H9" s="4"/>
    </row>
    <row r="10" spans="1:8" x14ac:dyDescent="0.25">
      <c r="A10" s="54"/>
      <c r="B10" s="54"/>
      <c r="C10" s="53">
        <v>2175838.9298200002</v>
      </c>
      <c r="D10" s="53">
        <v>20338.01295</v>
      </c>
      <c r="E10" s="53">
        <v>754.59100000000001</v>
      </c>
      <c r="F10" s="53" t="s">
        <v>12</v>
      </c>
      <c r="G10" s="4"/>
      <c r="H10" s="4"/>
    </row>
    <row r="11" spans="1:8" x14ac:dyDescent="0.25">
      <c r="A11" s="54"/>
      <c r="B11" s="54"/>
      <c r="C11" s="53">
        <v>15320.418395000001</v>
      </c>
      <c r="D11" s="53">
        <v>473.96177</v>
      </c>
      <c r="E11" s="53">
        <v>1.532</v>
      </c>
      <c r="F11" s="53" t="s">
        <v>147</v>
      </c>
      <c r="G11" s="4"/>
      <c r="H11" s="4"/>
    </row>
    <row r="12" spans="1:8" x14ac:dyDescent="0.25">
      <c r="A12" s="54"/>
      <c r="B12" s="54"/>
      <c r="C12" s="53">
        <v>135.82751200000001</v>
      </c>
      <c r="D12" s="53">
        <v>2245.5173300000001</v>
      </c>
      <c r="E12" s="53">
        <v>8.0709999999999997</v>
      </c>
      <c r="F12" s="53" t="s">
        <v>147</v>
      </c>
      <c r="G12" s="4"/>
      <c r="H12" s="4"/>
    </row>
    <row r="13" spans="1:8" x14ac:dyDescent="0.25">
      <c r="A13" s="54"/>
      <c r="B13" s="54"/>
      <c r="C13" s="53">
        <v>31420.658753</v>
      </c>
      <c r="D13" s="53">
        <v>820.02589999999998</v>
      </c>
      <c r="E13" s="53">
        <v>3.1419999999999999</v>
      </c>
      <c r="F13" s="53" t="s">
        <v>147</v>
      </c>
      <c r="G13" s="4"/>
      <c r="H13" s="4"/>
    </row>
    <row r="14" spans="1:8" x14ac:dyDescent="0.25">
      <c r="A14" s="54"/>
      <c r="B14" s="54"/>
      <c r="C14" s="53">
        <v>61374.446716999999</v>
      </c>
      <c r="D14" s="53">
        <v>2060.194</v>
      </c>
      <c r="E14" s="53">
        <v>6.1369999999999996</v>
      </c>
      <c r="F14" s="53" t="s">
        <v>147</v>
      </c>
      <c r="G14" s="4"/>
      <c r="H14" s="4"/>
    </row>
    <row r="15" spans="1:8" x14ac:dyDescent="0.25">
      <c r="A15" s="54"/>
      <c r="B15" s="54"/>
      <c r="C15" s="53">
        <v>32027.260410999999</v>
      </c>
      <c r="D15" s="53">
        <v>1026.3517400000001</v>
      </c>
      <c r="E15" s="53">
        <v>3.2029999999999998</v>
      </c>
      <c r="F15" s="53" t="s">
        <v>147</v>
      </c>
      <c r="G15" s="4"/>
      <c r="H15" s="4"/>
    </row>
    <row r="16" spans="1:8" x14ac:dyDescent="0.25">
      <c r="A16" s="54"/>
      <c r="B16" s="54"/>
      <c r="C16" s="53">
        <v>139427.716506</v>
      </c>
      <c r="D16" s="53">
        <v>2300.6620800000001</v>
      </c>
      <c r="E16" s="53">
        <v>13.943</v>
      </c>
      <c r="F16" s="53" t="s">
        <v>147</v>
      </c>
      <c r="G16" s="4"/>
      <c r="H16" s="4"/>
    </row>
    <row r="17" spans="1:8" x14ac:dyDescent="0.25">
      <c r="A17" s="54"/>
      <c r="B17" s="54"/>
      <c r="C17" s="53">
        <v>15649096.600299999</v>
      </c>
      <c r="D17" s="53">
        <v>72143.867240000007</v>
      </c>
      <c r="E17" s="53">
        <v>1604.9290000000001</v>
      </c>
      <c r="F17" s="53" t="s">
        <v>12</v>
      </c>
      <c r="G17" s="4"/>
      <c r="H17" s="4"/>
    </row>
    <row r="18" spans="1:8" x14ac:dyDescent="0.25">
      <c r="A18" s="54"/>
      <c r="B18" s="54"/>
      <c r="C18" s="53">
        <v>1239633.30381</v>
      </c>
      <c r="D18" s="53">
        <v>8463.63285</v>
      </c>
      <c r="E18" s="53">
        <v>123.96299999999999</v>
      </c>
      <c r="F18" s="53" t="s">
        <v>147</v>
      </c>
      <c r="G18" s="4"/>
      <c r="H18" s="4"/>
    </row>
    <row r="19" spans="1:8" x14ac:dyDescent="0.25">
      <c r="A19" s="54"/>
      <c r="B19" s="54"/>
      <c r="C19" s="53">
        <v>13643.0226</v>
      </c>
      <c r="D19" s="53">
        <v>526.55876999999998</v>
      </c>
      <c r="E19" s="53">
        <v>1.3640000000000001</v>
      </c>
      <c r="F19" s="53" t="s">
        <v>12</v>
      </c>
      <c r="G19" s="4"/>
      <c r="H19" s="4"/>
    </row>
    <row r="20" spans="1:8" x14ac:dyDescent="0.25">
      <c r="A20" s="54"/>
      <c r="B20" s="54"/>
      <c r="C20" s="53">
        <v>20760.697210999999</v>
      </c>
      <c r="D20" s="53">
        <v>720.68700999999999</v>
      </c>
      <c r="E20" s="53">
        <v>2.0760000000000001</v>
      </c>
      <c r="F20" s="53" t="s">
        <v>12</v>
      </c>
      <c r="G20" s="4"/>
      <c r="H20" s="4"/>
    </row>
    <row r="21" spans="1:8" x14ac:dyDescent="0.25">
      <c r="A21" s="54"/>
      <c r="B21" s="54"/>
      <c r="C21" s="53">
        <v>25745.627605000001</v>
      </c>
      <c r="D21" s="53">
        <v>8021.8357400000004</v>
      </c>
      <c r="E21" s="53">
        <v>43.771000000000001</v>
      </c>
      <c r="F21" s="53" t="s">
        <v>12</v>
      </c>
      <c r="G21" s="4"/>
      <c r="H21" s="4"/>
    </row>
    <row r="22" spans="1:8" x14ac:dyDescent="0.25">
      <c r="A22" s="54"/>
      <c r="B22" s="54"/>
      <c r="C22" s="53">
        <v>45888.757740000001</v>
      </c>
      <c r="D22" s="53">
        <v>1358.6900599999999</v>
      </c>
      <c r="E22" s="53">
        <v>4.5890000000000004</v>
      </c>
      <c r="F22" s="53" t="s">
        <v>12</v>
      </c>
      <c r="G22" s="4"/>
      <c r="H22" s="4"/>
    </row>
    <row r="23" spans="1:8" x14ac:dyDescent="0.25">
      <c r="A23" s="54"/>
      <c r="B23" s="54"/>
      <c r="C23" s="53">
        <v>1161663.1053500001</v>
      </c>
      <c r="D23" s="53">
        <v>8673.0299599999998</v>
      </c>
      <c r="E23" s="53">
        <v>116.166</v>
      </c>
      <c r="F23" s="53" t="s">
        <v>12</v>
      </c>
      <c r="G23" s="4"/>
      <c r="H23" s="4"/>
    </row>
    <row r="24" spans="1:8" x14ac:dyDescent="0.25">
      <c r="A24" s="54"/>
      <c r="B24" s="54"/>
      <c r="C24" s="53">
        <v>3802.6978819999999</v>
      </c>
      <c r="D24" s="53">
        <v>337.74468000000002</v>
      </c>
      <c r="E24" s="53">
        <v>0.38</v>
      </c>
      <c r="F24" s="53" t="s">
        <v>12</v>
      </c>
      <c r="G24" s="4"/>
      <c r="H24" s="4"/>
    </row>
    <row r="25" spans="1:8" x14ac:dyDescent="0.25">
      <c r="A25" s="54"/>
      <c r="B25" s="54"/>
      <c r="C25" s="53">
        <v>10122.249933999999</v>
      </c>
      <c r="D25" s="53">
        <v>447.62128000000001</v>
      </c>
      <c r="E25" s="53">
        <v>1.012</v>
      </c>
      <c r="F25" s="53" t="s">
        <v>12</v>
      </c>
      <c r="G25" s="4"/>
      <c r="H25" s="4"/>
    </row>
    <row r="26" spans="1:8" x14ac:dyDescent="0.25">
      <c r="A26" s="54"/>
      <c r="B26" s="54"/>
      <c r="C26" s="53">
        <v>10156.211119</v>
      </c>
      <c r="D26" s="53">
        <v>429.77548000000002</v>
      </c>
      <c r="E26" s="53">
        <v>1.016</v>
      </c>
      <c r="F26" s="53" t="s">
        <v>12</v>
      </c>
      <c r="G26" s="4"/>
      <c r="H26" s="4"/>
    </row>
    <row r="27" spans="1:8" x14ac:dyDescent="0.25">
      <c r="A27" s="54"/>
      <c r="B27" s="54"/>
      <c r="C27" s="53">
        <v>142981.67723</v>
      </c>
      <c r="D27" s="53">
        <v>2661.89545</v>
      </c>
      <c r="E27" s="53">
        <v>14.298</v>
      </c>
      <c r="F27" s="53" t="s">
        <v>12</v>
      </c>
      <c r="G27" s="4"/>
      <c r="H27" s="4"/>
    </row>
    <row r="28" spans="1:8" x14ac:dyDescent="0.25">
      <c r="A28" s="54"/>
      <c r="B28" s="54"/>
      <c r="C28" s="53">
        <v>75941.192670000004</v>
      </c>
      <c r="D28" s="53">
        <v>1546.60502</v>
      </c>
      <c r="E28" s="53">
        <v>7.5940000000000003</v>
      </c>
      <c r="F28" s="53" t="s">
        <v>12</v>
      </c>
      <c r="G28" s="4"/>
      <c r="H28" s="4"/>
    </row>
    <row r="29" spans="1:8" x14ac:dyDescent="0.25">
      <c r="A29" s="54"/>
      <c r="B29" s="54"/>
      <c r="C29" s="53">
        <v>866992.34689299995</v>
      </c>
      <c r="D29" s="53">
        <v>7907.9282999999996</v>
      </c>
      <c r="E29" s="53">
        <v>86.698999999999998</v>
      </c>
      <c r="F29" s="53" t="s">
        <v>12</v>
      </c>
      <c r="G29" s="4"/>
      <c r="H29" s="4"/>
    </row>
    <row r="30" spans="1:8" x14ac:dyDescent="0.25">
      <c r="A30" s="54"/>
      <c r="B30" s="54"/>
      <c r="C30" s="53">
        <v>460291.75528500002</v>
      </c>
      <c r="D30" s="53">
        <v>4235.96468</v>
      </c>
      <c r="E30" s="53">
        <v>46.033999999999999</v>
      </c>
      <c r="F30" s="53" t="s">
        <v>12</v>
      </c>
      <c r="G30" s="4"/>
      <c r="H30" s="4"/>
    </row>
    <row r="31" spans="1:8" x14ac:dyDescent="0.25">
      <c r="A31" s="54"/>
      <c r="B31" s="54"/>
      <c r="C31" s="53">
        <v>109888.79911000001</v>
      </c>
      <c r="D31" s="53">
        <v>2379.8126499999998</v>
      </c>
      <c r="E31" s="53">
        <v>10.989000000000001</v>
      </c>
      <c r="F31" s="53" t="s">
        <v>12</v>
      </c>
      <c r="G31" s="4"/>
      <c r="H31" s="4"/>
    </row>
    <row r="32" spans="1:8" x14ac:dyDescent="0.25">
      <c r="A32" s="54"/>
      <c r="B32" s="54"/>
      <c r="C32" s="53">
        <v>163749.28348899999</v>
      </c>
      <c r="D32" s="53">
        <v>3495.07557</v>
      </c>
      <c r="E32" s="53">
        <v>16.375</v>
      </c>
      <c r="F32" s="53" t="s">
        <v>12</v>
      </c>
      <c r="G32" s="4"/>
      <c r="H32" s="4"/>
    </row>
    <row r="33" spans="1:8" x14ac:dyDescent="0.25">
      <c r="A33" s="54"/>
      <c r="B33" s="54"/>
      <c r="C33" s="53">
        <v>1900461.0707700001</v>
      </c>
      <c r="D33" s="53">
        <v>23724.609690000001</v>
      </c>
      <c r="E33" s="53">
        <v>245.14400000000001</v>
      </c>
      <c r="F33" s="53" t="s">
        <v>147</v>
      </c>
      <c r="G33" s="4"/>
      <c r="H33" s="4"/>
    </row>
    <row r="34" spans="1:8" x14ac:dyDescent="0.25">
      <c r="A34" s="54"/>
      <c r="B34" s="54"/>
      <c r="C34" s="53">
        <v>722274.83533799998</v>
      </c>
      <c r="D34" s="53">
        <v>6220.1994000000004</v>
      </c>
      <c r="E34" s="53">
        <v>72.227000000000004</v>
      </c>
      <c r="F34" s="53" t="s">
        <v>147</v>
      </c>
      <c r="G34" s="4"/>
      <c r="H34" s="4"/>
    </row>
    <row r="35" spans="1:8" x14ac:dyDescent="0.25">
      <c r="A35" s="54"/>
      <c r="B35" s="54"/>
      <c r="C35" s="53">
        <v>5596393.3779699998</v>
      </c>
      <c r="D35" s="53">
        <v>27798.83437</v>
      </c>
      <c r="E35" s="53">
        <v>563.48400000000004</v>
      </c>
      <c r="F35" s="53" t="s">
        <v>147</v>
      </c>
      <c r="G35" s="4"/>
      <c r="H35" s="4"/>
    </row>
    <row r="36" spans="1:8" x14ac:dyDescent="0.25">
      <c r="A36" s="54"/>
      <c r="B36" s="54"/>
      <c r="C36" s="53">
        <v>133566.85475299999</v>
      </c>
      <c r="D36" s="53">
        <v>2068.0673999999999</v>
      </c>
      <c r="E36" s="53">
        <v>13.356999999999999</v>
      </c>
      <c r="F36" s="53" t="s">
        <v>147</v>
      </c>
      <c r="G36" s="4"/>
      <c r="H36" s="4"/>
    </row>
    <row r="37" spans="1:8" x14ac:dyDescent="0.25">
      <c r="A37" s="54"/>
      <c r="B37" s="54"/>
      <c r="C37" s="53">
        <v>87744.050411999997</v>
      </c>
      <c r="D37" s="53">
        <v>1640.9533200000001</v>
      </c>
      <c r="E37" s="53">
        <v>8.7739999999999991</v>
      </c>
      <c r="F37" s="53" t="s">
        <v>147</v>
      </c>
      <c r="G37" s="4"/>
      <c r="H37" s="4"/>
    </row>
    <row r="38" spans="1:8" x14ac:dyDescent="0.25">
      <c r="A38" s="54"/>
      <c r="B38" s="54"/>
      <c r="C38" s="53">
        <v>128706.995175</v>
      </c>
      <c r="D38" s="53">
        <v>1878.17479</v>
      </c>
      <c r="E38" s="53">
        <v>12.871</v>
      </c>
      <c r="F38" s="53" t="s">
        <v>147</v>
      </c>
      <c r="G38" s="4"/>
      <c r="H38" s="4"/>
    </row>
    <row r="39" spans="1:8" x14ac:dyDescent="0.25">
      <c r="A39" s="54"/>
      <c r="B39" s="54"/>
      <c r="C39" s="53">
        <v>231769.43468899999</v>
      </c>
      <c r="D39" s="53">
        <v>1882.54973</v>
      </c>
      <c r="E39" s="53">
        <v>23.177</v>
      </c>
      <c r="F39" s="53" t="s">
        <v>12</v>
      </c>
      <c r="G39" s="4"/>
      <c r="H39" s="4"/>
    </row>
    <row r="40" spans="1:8" x14ac:dyDescent="0.25">
      <c r="A40" s="54" t="s">
        <v>183</v>
      </c>
      <c r="B40" s="54" t="s">
        <v>191</v>
      </c>
      <c r="C40" s="53">
        <v>13365.294768</v>
      </c>
      <c r="D40" s="53">
        <v>1632.3754100000001</v>
      </c>
      <c r="E40" s="53">
        <v>12.114000000000001</v>
      </c>
      <c r="F40" s="53" t="s">
        <v>12</v>
      </c>
      <c r="G40" s="4"/>
      <c r="H40" s="4"/>
    </row>
    <row r="41" spans="1:8" x14ac:dyDescent="0.25">
      <c r="A41" s="54"/>
      <c r="B41" s="54"/>
      <c r="C41" s="53">
        <v>1005.241609</v>
      </c>
      <c r="D41" s="53">
        <v>4102.3508700000002</v>
      </c>
      <c r="E41" s="53">
        <v>37.640999999999998</v>
      </c>
      <c r="F41" s="53" t="s">
        <v>12</v>
      </c>
      <c r="G41" s="4"/>
      <c r="H41" s="4"/>
    </row>
    <row r="42" spans="1:8" x14ac:dyDescent="0.25">
      <c r="A42" s="54"/>
      <c r="B42" s="54"/>
      <c r="C42" s="53">
        <v>177689.087287</v>
      </c>
      <c r="D42" s="53">
        <v>2001.23586</v>
      </c>
      <c r="E42" s="53">
        <v>17.768999999999998</v>
      </c>
      <c r="F42" s="53" t="s">
        <v>12</v>
      </c>
      <c r="G42" s="4"/>
      <c r="H42" s="4"/>
    </row>
    <row r="43" spans="1:8" x14ac:dyDescent="0.25">
      <c r="A43" s="54"/>
      <c r="B43" s="54"/>
      <c r="C43" s="53">
        <v>93711.110283000002</v>
      </c>
      <c r="D43" s="53">
        <v>1368.34265</v>
      </c>
      <c r="E43" s="53">
        <v>9.3710000000000004</v>
      </c>
      <c r="F43" s="53" t="s">
        <v>12</v>
      </c>
      <c r="G43" s="4"/>
      <c r="H43" s="4"/>
    </row>
    <row r="44" spans="1:8" x14ac:dyDescent="0.25">
      <c r="A44" s="54"/>
      <c r="B44" s="54"/>
      <c r="C44" s="53">
        <v>187827.64891600001</v>
      </c>
      <c r="D44" s="53">
        <v>2587.0320000000002</v>
      </c>
      <c r="E44" s="53">
        <v>18.783000000000001</v>
      </c>
      <c r="F44" s="53" t="s">
        <v>12</v>
      </c>
      <c r="G44" s="4"/>
      <c r="H44" s="4"/>
    </row>
    <row r="45" spans="1:8" x14ac:dyDescent="0.25">
      <c r="A45" s="54"/>
      <c r="B45" s="54"/>
      <c r="C45" s="53">
        <v>33300816.313900001</v>
      </c>
      <c r="D45" s="53">
        <v>318873.97071999998</v>
      </c>
      <c r="E45" s="53">
        <v>7384.6180000000004</v>
      </c>
      <c r="F45" s="53" t="s">
        <v>12</v>
      </c>
      <c r="G45" s="4"/>
      <c r="H45" s="4"/>
    </row>
    <row r="46" spans="1:8" x14ac:dyDescent="0.25">
      <c r="A46" s="54"/>
      <c r="B46" s="54"/>
      <c r="C46" s="53">
        <v>39831048.258199997</v>
      </c>
      <c r="D46" s="53">
        <v>106395.99376</v>
      </c>
      <c r="E46" s="53">
        <v>4495.5389999999998</v>
      </c>
      <c r="F46" s="53" t="s">
        <v>147</v>
      </c>
      <c r="G46" s="4"/>
      <c r="H46" s="4"/>
    </row>
    <row r="47" spans="1:8" x14ac:dyDescent="0.25">
      <c r="A47" s="54"/>
      <c r="B47" s="54"/>
      <c r="C47" s="53">
        <v>15758412.7543</v>
      </c>
      <c r="D47" s="53">
        <v>227187.58919999999</v>
      </c>
      <c r="E47" s="53">
        <v>7913.8649999999998</v>
      </c>
      <c r="F47" s="53" t="s">
        <v>147</v>
      </c>
      <c r="G47" s="4"/>
      <c r="H47" s="4"/>
    </row>
    <row r="48" spans="1:8" x14ac:dyDescent="0.25">
      <c r="A48" s="54"/>
      <c r="B48" s="54"/>
      <c r="C48" s="53">
        <v>23429.930151</v>
      </c>
      <c r="D48" s="53">
        <v>345686.28996999998</v>
      </c>
      <c r="E48" s="53">
        <v>18264.552</v>
      </c>
      <c r="F48" s="53" t="s">
        <v>147</v>
      </c>
      <c r="G48" s="4"/>
      <c r="H48" s="4"/>
    </row>
    <row r="49" spans="1:8" x14ac:dyDescent="0.25">
      <c r="A49" s="54" t="s">
        <v>183</v>
      </c>
      <c r="B49" s="54" t="s">
        <v>190</v>
      </c>
      <c r="C49" s="53">
        <v>575192.75387300004</v>
      </c>
      <c r="D49" s="53">
        <v>4371.9096300000001</v>
      </c>
      <c r="E49" s="53">
        <v>57.518999999999998</v>
      </c>
      <c r="F49" s="53" t="s">
        <v>12</v>
      </c>
      <c r="G49" s="4"/>
      <c r="H49" s="4"/>
    </row>
    <row r="50" spans="1:8" x14ac:dyDescent="0.25">
      <c r="A50" s="54"/>
      <c r="B50" s="54"/>
      <c r="C50" s="53">
        <v>311423.53369499999</v>
      </c>
      <c r="D50" s="53">
        <v>3900.6962600000002</v>
      </c>
      <c r="E50" s="53">
        <v>31.141999999999999</v>
      </c>
      <c r="F50" s="53" t="s">
        <v>12</v>
      </c>
      <c r="G50" s="4"/>
      <c r="H50" s="4"/>
    </row>
    <row r="51" spans="1:8" x14ac:dyDescent="0.25">
      <c r="A51" s="54"/>
      <c r="B51" s="54"/>
      <c r="C51" s="53">
        <v>86718.149827000001</v>
      </c>
      <c r="D51" s="53">
        <v>1314.63957</v>
      </c>
      <c r="E51" s="53">
        <v>8.6720000000000006</v>
      </c>
      <c r="F51" s="53" t="s">
        <v>12</v>
      </c>
      <c r="G51" s="4"/>
      <c r="H51" s="4"/>
    </row>
    <row r="52" spans="1:8" x14ac:dyDescent="0.25">
      <c r="A52" s="54"/>
      <c r="B52" s="54"/>
      <c r="C52" s="53">
        <v>335176.07317699998</v>
      </c>
      <c r="D52" s="53">
        <v>2539.46693</v>
      </c>
      <c r="E52" s="53">
        <v>33.518000000000001</v>
      </c>
      <c r="F52" s="53" t="s">
        <v>12</v>
      </c>
      <c r="G52" s="4"/>
      <c r="H52" s="4"/>
    </row>
    <row r="53" spans="1:8" x14ac:dyDescent="0.25">
      <c r="A53" s="54"/>
      <c r="B53" s="54"/>
      <c r="C53" s="53">
        <v>478642.32277600002</v>
      </c>
      <c r="D53" s="53">
        <v>4167.0004099999996</v>
      </c>
      <c r="E53" s="53">
        <v>47.863999999999997</v>
      </c>
      <c r="F53" s="53" t="s">
        <v>12</v>
      </c>
      <c r="G53" s="4"/>
      <c r="H53" s="4"/>
    </row>
    <row r="54" spans="1:8" x14ac:dyDescent="0.25">
      <c r="A54" s="54"/>
      <c r="B54" s="54"/>
      <c r="C54" s="53">
        <v>158812.057378</v>
      </c>
      <c r="D54" s="53">
        <v>2021.93661</v>
      </c>
      <c r="E54" s="53">
        <v>15.881</v>
      </c>
      <c r="F54" s="53" t="s">
        <v>12</v>
      </c>
      <c r="G54" s="4"/>
      <c r="H54" s="4"/>
    </row>
    <row r="55" spans="1:8" x14ac:dyDescent="0.25">
      <c r="A55" s="54"/>
      <c r="B55" s="54"/>
      <c r="C55" s="53">
        <v>464144.301102</v>
      </c>
      <c r="D55" s="53">
        <v>4535.8807299999999</v>
      </c>
      <c r="E55" s="53">
        <v>46.414000000000001</v>
      </c>
      <c r="F55" s="53" t="s">
        <v>12</v>
      </c>
      <c r="G55" s="4"/>
      <c r="H55" s="4"/>
    </row>
    <row r="56" spans="1:8" x14ac:dyDescent="0.25">
      <c r="A56" s="54"/>
      <c r="B56" s="54"/>
      <c r="C56" s="53">
        <v>175071.18841599999</v>
      </c>
      <c r="D56" s="53">
        <v>2496.7369199999998</v>
      </c>
      <c r="E56" s="53">
        <v>17.507000000000001</v>
      </c>
      <c r="F56" s="53" t="s">
        <v>12</v>
      </c>
      <c r="G56" s="4"/>
      <c r="H56" s="4"/>
    </row>
    <row r="57" spans="1:8" x14ac:dyDescent="0.25">
      <c r="A57" s="54"/>
      <c r="B57" s="54"/>
      <c r="C57" s="53">
        <v>11898.312362999999</v>
      </c>
      <c r="D57" s="53">
        <v>546.60727999999995</v>
      </c>
      <c r="E57" s="53">
        <v>1.19</v>
      </c>
      <c r="F57" s="53" t="s">
        <v>147</v>
      </c>
      <c r="G57" s="4"/>
      <c r="H57" s="4"/>
    </row>
    <row r="58" spans="1:8" x14ac:dyDescent="0.25">
      <c r="A58" s="54"/>
      <c r="B58" s="54"/>
      <c r="C58" s="53">
        <v>7348.537558</v>
      </c>
      <c r="D58" s="53">
        <v>401.16633000000002</v>
      </c>
      <c r="E58" s="53">
        <v>0.73499999999999999</v>
      </c>
      <c r="F58" s="53" t="s">
        <v>147</v>
      </c>
      <c r="G58" s="4"/>
      <c r="H58" s="4"/>
    </row>
    <row r="59" spans="1:8" x14ac:dyDescent="0.25">
      <c r="A59" s="54"/>
      <c r="B59" s="54"/>
      <c r="C59" s="53">
        <v>31420.658753</v>
      </c>
      <c r="D59" s="53">
        <v>820.02589999999998</v>
      </c>
      <c r="E59" s="53">
        <v>3.1419999999999999</v>
      </c>
      <c r="F59" s="53" t="s">
        <v>147</v>
      </c>
      <c r="G59" s="4"/>
      <c r="H59" s="4"/>
    </row>
    <row r="60" spans="1:8" x14ac:dyDescent="0.25">
      <c r="A60" s="54"/>
      <c r="B60" s="54"/>
      <c r="C60" s="53">
        <v>61374.446716999999</v>
      </c>
      <c r="D60" s="53">
        <v>2060.194</v>
      </c>
      <c r="E60" s="53">
        <v>6.1369999999999996</v>
      </c>
      <c r="F60" s="53" t="s">
        <v>147</v>
      </c>
      <c r="G60" s="4"/>
      <c r="H60" s="4"/>
    </row>
    <row r="61" spans="1:8" x14ac:dyDescent="0.25">
      <c r="A61" s="54"/>
      <c r="B61" s="54"/>
      <c r="C61" s="53">
        <v>34154.739285000003</v>
      </c>
      <c r="D61" s="53">
        <v>1528.8786299999999</v>
      </c>
      <c r="E61" s="53">
        <v>3.415</v>
      </c>
      <c r="F61" s="53" t="s">
        <v>12</v>
      </c>
      <c r="G61" s="4"/>
      <c r="H61" s="4"/>
    </row>
    <row r="62" spans="1:8" x14ac:dyDescent="0.25">
      <c r="A62" s="54"/>
      <c r="B62" s="54"/>
      <c r="C62" s="53">
        <v>157984.71632499999</v>
      </c>
      <c r="D62" s="53">
        <v>2879.8178600000001</v>
      </c>
      <c r="E62" s="53">
        <v>15.798</v>
      </c>
      <c r="F62" s="53" t="s">
        <v>143</v>
      </c>
      <c r="G62" s="4"/>
      <c r="H62" s="4"/>
    </row>
    <row r="63" spans="1:8" x14ac:dyDescent="0.25">
      <c r="A63" s="54"/>
      <c r="B63" s="54"/>
      <c r="C63" s="53">
        <v>10644.221609</v>
      </c>
      <c r="D63" s="53">
        <v>639.15205000000003</v>
      </c>
      <c r="E63" s="53">
        <v>1.0640000000000001</v>
      </c>
      <c r="F63" s="53" t="s">
        <v>147</v>
      </c>
      <c r="G63" s="4"/>
      <c r="H63" s="4"/>
    </row>
    <row r="64" spans="1:8" x14ac:dyDescent="0.25">
      <c r="A64" s="54"/>
      <c r="B64" s="54"/>
      <c r="C64" s="53">
        <v>13006.314311</v>
      </c>
      <c r="D64" s="53">
        <v>675.27549999999997</v>
      </c>
      <c r="E64" s="53">
        <v>1.3009999999999999</v>
      </c>
      <c r="F64" s="53" t="s">
        <v>147</v>
      </c>
      <c r="G64" s="4"/>
      <c r="H64" s="4"/>
    </row>
    <row r="65" spans="1:8" x14ac:dyDescent="0.25">
      <c r="A65" s="54"/>
      <c r="B65" s="54"/>
      <c r="C65" s="53">
        <v>18986.416232</v>
      </c>
      <c r="D65" s="53">
        <v>1284.27478</v>
      </c>
      <c r="E65" s="53">
        <v>1.899</v>
      </c>
      <c r="F65" s="53" t="s">
        <v>147</v>
      </c>
      <c r="G65" s="4"/>
      <c r="H65" s="4"/>
    </row>
    <row r="66" spans="1:8" x14ac:dyDescent="0.25">
      <c r="A66" s="54"/>
      <c r="B66" s="54"/>
      <c r="C66" s="53">
        <v>11693.791895</v>
      </c>
      <c r="D66" s="53">
        <v>521.00960999999995</v>
      </c>
      <c r="E66" s="53">
        <v>1.169</v>
      </c>
      <c r="F66" s="53" t="s">
        <v>12</v>
      </c>
      <c r="G66" s="4"/>
      <c r="H66" s="4"/>
    </row>
    <row r="67" spans="1:8" x14ac:dyDescent="0.25">
      <c r="A67" s="54"/>
      <c r="B67" s="54"/>
      <c r="C67" s="53">
        <v>121416.54938900001</v>
      </c>
      <c r="D67" s="53">
        <v>2037.87537</v>
      </c>
      <c r="E67" s="53">
        <v>12.141999999999999</v>
      </c>
      <c r="F67" s="53" t="s">
        <v>12</v>
      </c>
      <c r="G67" s="4"/>
      <c r="H67" s="4"/>
    </row>
    <row r="68" spans="1:8" x14ac:dyDescent="0.25">
      <c r="A68" s="54"/>
      <c r="B68" s="54"/>
      <c r="C68" s="53">
        <v>182389.77785799999</v>
      </c>
      <c r="D68" s="53">
        <v>3321.20183</v>
      </c>
      <c r="E68" s="53">
        <v>18.239000000000001</v>
      </c>
      <c r="F68" s="53" t="s">
        <v>12</v>
      </c>
      <c r="G68" s="4"/>
      <c r="H68" s="4"/>
    </row>
    <row r="69" spans="1:8" x14ac:dyDescent="0.25">
      <c r="A69" s="54"/>
      <c r="B69" s="54"/>
      <c r="C69" s="53">
        <v>33300816.313900001</v>
      </c>
      <c r="D69" s="53">
        <v>318873.97071999998</v>
      </c>
      <c r="E69" s="53">
        <v>7384.6180000000004</v>
      </c>
      <c r="F69" s="53" t="s">
        <v>12</v>
      </c>
      <c r="G69" s="4"/>
      <c r="H69" s="4"/>
    </row>
    <row r="70" spans="1:8" x14ac:dyDescent="0.25">
      <c r="A70" s="54"/>
      <c r="B70" s="54"/>
      <c r="C70" s="53">
        <v>42157623.4824</v>
      </c>
      <c r="D70" s="53">
        <v>870447.73386000004</v>
      </c>
      <c r="E70" s="53">
        <v>32114.508999999998</v>
      </c>
      <c r="F70" s="53" t="s">
        <v>12</v>
      </c>
      <c r="G70" s="4"/>
      <c r="H70" s="4"/>
    </row>
    <row r="71" spans="1:8" x14ac:dyDescent="0.25">
      <c r="A71" s="54"/>
      <c r="B71" s="54"/>
      <c r="C71" s="53">
        <v>43967.237717000004</v>
      </c>
      <c r="D71" s="53">
        <v>1375.1281899999999</v>
      </c>
      <c r="E71" s="53">
        <v>4.3970000000000002</v>
      </c>
      <c r="F71" s="53" t="s">
        <v>147</v>
      </c>
      <c r="G71" s="4"/>
      <c r="H71" s="4"/>
    </row>
    <row r="72" spans="1:8" x14ac:dyDescent="0.25">
      <c r="A72" s="54"/>
      <c r="B72" s="54"/>
      <c r="C72" s="53">
        <v>69322.311379999999</v>
      </c>
      <c r="D72" s="53">
        <v>1747.78601</v>
      </c>
      <c r="E72" s="53">
        <v>6.9320000000000004</v>
      </c>
      <c r="F72" s="53" t="s">
        <v>147</v>
      </c>
      <c r="G72" s="4"/>
      <c r="H72" s="4"/>
    </row>
    <row r="73" spans="1:8" x14ac:dyDescent="0.25">
      <c r="A73" s="54"/>
      <c r="B73" s="54"/>
      <c r="C73" s="53">
        <v>71873.539090000006</v>
      </c>
      <c r="D73" s="53">
        <v>1633.0862500000001</v>
      </c>
      <c r="E73" s="53">
        <v>7.1870000000000003</v>
      </c>
      <c r="F73" s="53" t="s">
        <v>147</v>
      </c>
      <c r="G73" s="4"/>
      <c r="H73" s="4"/>
    </row>
    <row r="74" spans="1:8" x14ac:dyDescent="0.25">
      <c r="A74" s="54"/>
      <c r="B74" s="54"/>
      <c r="C74" s="53">
        <v>1003.787691</v>
      </c>
      <c r="D74" s="53">
        <v>1268.9760200000001</v>
      </c>
      <c r="E74" s="53">
        <v>2.7080000000000002</v>
      </c>
      <c r="F74" s="53" t="s">
        <v>147</v>
      </c>
      <c r="G74" s="4"/>
      <c r="H74" s="4"/>
    </row>
    <row r="75" spans="1:8" x14ac:dyDescent="0.25">
      <c r="A75" s="54"/>
      <c r="B75" s="54"/>
      <c r="C75" s="53">
        <v>171189.54069200001</v>
      </c>
      <c r="D75" s="53">
        <v>4472.2123600000004</v>
      </c>
      <c r="E75" s="53">
        <v>27.169</v>
      </c>
      <c r="F75" s="53" t="s">
        <v>147</v>
      </c>
      <c r="G75" s="4"/>
      <c r="H75" s="4"/>
    </row>
    <row r="76" spans="1:8" x14ac:dyDescent="0.25">
      <c r="A76" s="54"/>
      <c r="B76" s="54"/>
      <c r="C76" s="53">
        <v>2018.7249770000001</v>
      </c>
      <c r="D76" s="53">
        <v>24009.427650000001</v>
      </c>
      <c r="E76" s="53">
        <v>347.03699999999998</v>
      </c>
      <c r="F76" s="53" t="s">
        <v>12</v>
      </c>
      <c r="G76" s="4"/>
      <c r="H76" s="4"/>
    </row>
    <row r="77" spans="1:8" x14ac:dyDescent="0.25">
      <c r="A77" s="54"/>
      <c r="B77" s="54"/>
      <c r="C77" s="53">
        <v>30884.563241</v>
      </c>
      <c r="D77" s="53">
        <v>781.71723999999995</v>
      </c>
      <c r="E77" s="53">
        <v>3.0880000000000001</v>
      </c>
      <c r="F77" s="53" t="s">
        <v>12</v>
      </c>
      <c r="G77" s="4"/>
      <c r="H77" s="4"/>
    </row>
    <row r="78" spans="1:8" x14ac:dyDescent="0.25">
      <c r="A78" s="54"/>
      <c r="B78" s="54"/>
      <c r="C78" s="53">
        <v>15649096.600299999</v>
      </c>
      <c r="D78" s="53">
        <v>72143.867240000007</v>
      </c>
      <c r="E78" s="53">
        <v>1604.9290000000001</v>
      </c>
      <c r="F78" s="53" t="s">
        <v>12</v>
      </c>
      <c r="G78" s="4"/>
      <c r="H78" s="4"/>
    </row>
    <row r="79" spans="1:8" x14ac:dyDescent="0.25">
      <c r="A79" s="54"/>
      <c r="B79" s="54"/>
      <c r="C79" s="53">
        <v>1239633.30381</v>
      </c>
      <c r="D79" s="53">
        <v>8463.63285</v>
      </c>
      <c r="E79" s="53">
        <v>123.96299999999999</v>
      </c>
      <c r="F79" s="53" t="s">
        <v>147</v>
      </c>
      <c r="G79" s="4"/>
      <c r="H79" s="4"/>
    </row>
    <row r="80" spans="1:8" x14ac:dyDescent="0.25">
      <c r="A80" s="54"/>
      <c r="B80" s="54"/>
      <c r="C80" s="53">
        <v>40012.192202999999</v>
      </c>
      <c r="D80" s="53">
        <v>1491.35043</v>
      </c>
      <c r="E80" s="53">
        <v>4.0010000000000003</v>
      </c>
      <c r="F80" s="53" t="s">
        <v>12</v>
      </c>
      <c r="G80" s="4"/>
      <c r="H80" s="4"/>
    </row>
    <row r="81" spans="1:8" x14ac:dyDescent="0.25">
      <c r="A81" s="54"/>
      <c r="B81" s="54"/>
      <c r="C81" s="53">
        <v>135417.27460500001</v>
      </c>
      <c r="D81" s="53">
        <v>1627.25425</v>
      </c>
      <c r="E81" s="53">
        <v>13.542</v>
      </c>
      <c r="F81" s="53" t="s">
        <v>12</v>
      </c>
      <c r="G81" s="4"/>
      <c r="H81" s="4"/>
    </row>
    <row r="82" spans="1:8" x14ac:dyDescent="0.25">
      <c r="A82" s="54"/>
      <c r="B82" s="54"/>
      <c r="C82" s="53">
        <v>1341383.53058</v>
      </c>
      <c r="D82" s="53">
        <v>11046.322609999999</v>
      </c>
      <c r="E82" s="53">
        <v>137.99799999999999</v>
      </c>
      <c r="F82" s="53" t="s">
        <v>12</v>
      </c>
      <c r="G82" s="4"/>
      <c r="H82" s="4"/>
    </row>
    <row r="83" spans="1:8" x14ac:dyDescent="0.25">
      <c r="A83" s="54"/>
      <c r="B83" s="54"/>
      <c r="C83" s="53">
        <v>22316.048959</v>
      </c>
      <c r="D83" s="53">
        <v>735.87351000000001</v>
      </c>
      <c r="E83" s="53">
        <v>2.2320000000000002</v>
      </c>
      <c r="F83" s="53" t="s">
        <v>12</v>
      </c>
      <c r="G83" s="4"/>
      <c r="H83" s="4"/>
    </row>
    <row r="84" spans="1:8" x14ac:dyDescent="0.25">
      <c r="A84" s="54"/>
      <c r="B84" s="54"/>
      <c r="C84" s="53">
        <v>7838.1346409999996</v>
      </c>
      <c r="D84" s="53">
        <v>388.86407000000003</v>
      </c>
      <c r="E84" s="53">
        <v>0.78400000000000003</v>
      </c>
      <c r="F84" s="53" t="s">
        <v>12</v>
      </c>
      <c r="G84" s="4"/>
      <c r="H84" s="4"/>
    </row>
    <row r="85" spans="1:8" x14ac:dyDescent="0.25">
      <c r="A85" s="54"/>
      <c r="B85" s="54"/>
      <c r="C85" s="53">
        <v>8121.1143199999997</v>
      </c>
      <c r="D85" s="53">
        <v>396.82400000000001</v>
      </c>
      <c r="E85" s="53">
        <v>0.81200000000000006</v>
      </c>
      <c r="F85" s="53" t="s">
        <v>12</v>
      </c>
      <c r="G85" s="4"/>
      <c r="H85" s="4"/>
    </row>
    <row r="86" spans="1:8" x14ac:dyDescent="0.25">
      <c r="A86" s="54"/>
      <c r="B86" s="54"/>
      <c r="C86" s="53">
        <v>628923.89745699998</v>
      </c>
      <c r="D86" s="53">
        <v>5887.0599400000001</v>
      </c>
      <c r="E86" s="53">
        <v>62.892000000000003</v>
      </c>
      <c r="F86" s="53" t="s">
        <v>12</v>
      </c>
      <c r="G86" s="4"/>
      <c r="H86" s="4"/>
    </row>
    <row r="87" spans="1:8" x14ac:dyDescent="0.25">
      <c r="A87" s="54"/>
      <c r="B87" s="54"/>
      <c r="C87" s="53">
        <v>1161663.1053500001</v>
      </c>
      <c r="D87" s="53">
        <v>8673.0299599999998</v>
      </c>
      <c r="E87" s="53">
        <v>116.166</v>
      </c>
      <c r="F87" s="53" t="s">
        <v>12</v>
      </c>
      <c r="G87" s="4"/>
      <c r="H87" s="4"/>
    </row>
    <row r="88" spans="1:8" x14ac:dyDescent="0.25">
      <c r="A88" s="54"/>
      <c r="B88" s="54"/>
      <c r="C88" s="53">
        <v>1004453.0945</v>
      </c>
      <c r="D88" s="53">
        <v>7884.9448599999996</v>
      </c>
      <c r="E88" s="53">
        <v>100.44499999999999</v>
      </c>
      <c r="F88" s="53" t="s">
        <v>12</v>
      </c>
      <c r="G88" s="4"/>
      <c r="H88" s="4"/>
    </row>
    <row r="89" spans="1:8" x14ac:dyDescent="0.25">
      <c r="A89" s="54"/>
      <c r="B89" s="54"/>
      <c r="C89" s="53">
        <v>3802.6978819999999</v>
      </c>
      <c r="D89" s="53">
        <v>337.74468000000002</v>
      </c>
      <c r="E89" s="53">
        <v>0.38</v>
      </c>
      <c r="F89" s="53" t="s">
        <v>12</v>
      </c>
      <c r="G89" s="4"/>
      <c r="H89" s="4"/>
    </row>
    <row r="90" spans="1:8" x14ac:dyDescent="0.25">
      <c r="A90" s="54"/>
      <c r="B90" s="54"/>
      <c r="C90" s="53">
        <v>37676.806117</v>
      </c>
      <c r="D90" s="53">
        <v>933.66394000000003</v>
      </c>
      <c r="E90" s="53">
        <v>3.7679999999999998</v>
      </c>
      <c r="F90" s="53" t="s">
        <v>12</v>
      </c>
      <c r="G90" s="4"/>
      <c r="H90" s="4"/>
    </row>
    <row r="91" spans="1:8" x14ac:dyDescent="0.25">
      <c r="A91" s="54"/>
      <c r="B91" s="54"/>
      <c r="C91" s="53">
        <v>395406.74965800002</v>
      </c>
      <c r="D91" s="53">
        <v>3576.1717600000002</v>
      </c>
      <c r="E91" s="53">
        <v>39.540999999999997</v>
      </c>
      <c r="F91" s="53" t="s">
        <v>12</v>
      </c>
      <c r="G91" s="4"/>
      <c r="H91" s="4"/>
    </row>
    <row r="92" spans="1:8" x14ac:dyDescent="0.25">
      <c r="A92" s="54"/>
      <c r="B92" s="54"/>
      <c r="C92" s="53">
        <v>866992.34689299995</v>
      </c>
      <c r="D92" s="53">
        <v>7907.9282999999996</v>
      </c>
      <c r="E92" s="53">
        <v>86.698999999999998</v>
      </c>
      <c r="F92" s="53" t="s">
        <v>12</v>
      </c>
      <c r="G92" s="4"/>
      <c r="H92" s="4"/>
    </row>
    <row r="93" spans="1:8" x14ac:dyDescent="0.25">
      <c r="A93" s="54"/>
      <c r="B93" s="54"/>
      <c r="C93" s="53">
        <v>14079.673638</v>
      </c>
      <c r="D93" s="53">
        <v>853.37265000000002</v>
      </c>
      <c r="E93" s="53">
        <v>1.4079999999999999</v>
      </c>
      <c r="F93" s="53" t="s">
        <v>12</v>
      </c>
      <c r="G93" s="4"/>
      <c r="H93" s="4"/>
    </row>
    <row r="94" spans="1:8" x14ac:dyDescent="0.25">
      <c r="A94" s="54"/>
      <c r="B94" s="54"/>
      <c r="C94" s="53">
        <v>911879.31821699999</v>
      </c>
      <c r="D94" s="53">
        <v>7840.6759599999996</v>
      </c>
      <c r="E94" s="53">
        <v>91.188000000000002</v>
      </c>
      <c r="F94" s="53" t="s">
        <v>12</v>
      </c>
      <c r="G94" s="4"/>
      <c r="H94" s="4"/>
    </row>
    <row r="95" spans="1:8" x14ac:dyDescent="0.25">
      <c r="A95" s="54"/>
      <c r="B95" s="54"/>
      <c r="C95" s="53">
        <v>22282.720235000001</v>
      </c>
      <c r="D95" s="53">
        <v>938.91405999999995</v>
      </c>
      <c r="E95" s="53">
        <v>2.2280000000000002</v>
      </c>
      <c r="F95" s="53" t="s">
        <v>12</v>
      </c>
      <c r="G95" s="4"/>
      <c r="H95" s="4"/>
    </row>
    <row r="96" spans="1:8" x14ac:dyDescent="0.25">
      <c r="A96" s="54"/>
      <c r="B96" s="54"/>
      <c r="C96" s="53">
        <v>404210.01426700002</v>
      </c>
      <c r="D96" s="53">
        <v>5280.2471800000003</v>
      </c>
      <c r="E96" s="53">
        <v>40.420999999999999</v>
      </c>
      <c r="F96" s="53" t="s">
        <v>12</v>
      </c>
      <c r="G96" s="4"/>
      <c r="H96" s="4"/>
    </row>
    <row r="97" spans="1:8" x14ac:dyDescent="0.25">
      <c r="A97" s="54"/>
      <c r="B97" s="54"/>
      <c r="C97" s="53">
        <v>1338710.58877</v>
      </c>
      <c r="D97" s="53">
        <v>15028.07854</v>
      </c>
      <c r="E97" s="53">
        <v>133.87100000000001</v>
      </c>
      <c r="F97" s="53" t="s">
        <v>12</v>
      </c>
      <c r="G97" s="4"/>
      <c r="H97" s="4"/>
    </row>
    <row r="98" spans="1:8" x14ac:dyDescent="0.25">
      <c r="A98" s="54"/>
      <c r="B98" s="54"/>
      <c r="C98" s="53">
        <v>70020.558180000007</v>
      </c>
      <c r="D98" s="53">
        <v>1444.5121999999999</v>
      </c>
      <c r="E98" s="53">
        <v>7.0019999999999998</v>
      </c>
      <c r="F98" s="53" t="s">
        <v>12</v>
      </c>
      <c r="G98" s="4"/>
      <c r="H98" s="4"/>
    </row>
    <row r="99" spans="1:8" x14ac:dyDescent="0.25">
      <c r="A99" s="54"/>
      <c r="B99" s="54"/>
      <c r="C99" s="53">
        <v>5151.8625380000003</v>
      </c>
      <c r="D99" s="53">
        <v>447.54698999999999</v>
      </c>
      <c r="E99" s="53">
        <v>0.51500000000000001</v>
      </c>
      <c r="F99" s="53" t="s">
        <v>12</v>
      </c>
      <c r="G99" s="4"/>
      <c r="H99" s="4"/>
    </row>
    <row r="100" spans="1:8" x14ac:dyDescent="0.25">
      <c r="A100" s="54"/>
      <c r="B100" s="54"/>
      <c r="C100" s="53">
        <v>13459.202961000001</v>
      </c>
      <c r="D100" s="53">
        <v>474.68383</v>
      </c>
      <c r="E100" s="53">
        <v>1.3460000000000001</v>
      </c>
      <c r="F100" s="53" t="s">
        <v>12</v>
      </c>
      <c r="G100" s="4"/>
      <c r="H100" s="4"/>
    </row>
    <row r="101" spans="1:8" x14ac:dyDescent="0.25">
      <c r="A101" s="54"/>
      <c r="B101" s="54"/>
      <c r="C101" s="53">
        <v>27828.480104999999</v>
      </c>
      <c r="D101" s="53">
        <v>1047.88095</v>
      </c>
      <c r="E101" s="53">
        <v>2.7829999999999999</v>
      </c>
      <c r="F101" s="53" t="s">
        <v>12</v>
      </c>
      <c r="G101" s="4"/>
      <c r="H101" s="4"/>
    </row>
    <row r="102" spans="1:8" x14ac:dyDescent="0.25">
      <c r="A102" s="54"/>
      <c r="B102" s="54"/>
      <c r="C102" s="53">
        <v>376840.12917799997</v>
      </c>
      <c r="D102" s="53">
        <v>5614.0165500000003</v>
      </c>
      <c r="E102" s="53">
        <v>37.683999999999997</v>
      </c>
      <c r="F102" s="53" t="s">
        <v>147</v>
      </c>
      <c r="G102" s="4"/>
      <c r="H102" s="4"/>
    </row>
    <row r="103" spans="1:8" x14ac:dyDescent="0.25">
      <c r="A103" s="54"/>
      <c r="B103" s="54"/>
      <c r="C103" s="53">
        <v>138473.13780500001</v>
      </c>
      <c r="D103" s="53">
        <v>2379.8690000000001</v>
      </c>
      <c r="E103" s="53">
        <v>13.847</v>
      </c>
      <c r="F103" s="53" t="s">
        <v>147</v>
      </c>
      <c r="G103" s="4"/>
      <c r="H103" s="4"/>
    </row>
    <row r="104" spans="1:8" x14ac:dyDescent="0.25">
      <c r="A104" s="54"/>
      <c r="B104" s="54"/>
      <c r="C104" s="53">
        <v>451051.45577900001</v>
      </c>
      <c r="D104" s="53">
        <v>3705.4602799999998</v>
      </c>
      <c r="E104" s="53">
        <v>45.104999999999997</v>
      </c>
      <c r="F104" s="53" t="s">
        <v>147</v>
      </c>
      <c r="G104" s="4"/>
      <c r="H104" s="4"/>
    </row>
    <row r="105" spans="1:8" x14ac:dyDescent="0.25">
      <c r="A105" s="54"/>
      <c r="B105" s="54"/>
      <c r="C105" s="53">
        <v>1900461.0707700001</v>
      </c>
      <c r="D105" s="53">
        <v>23724.609690000001</v>
      </c>
      <c r="E105" s="53">
        <v>245.14400000000001</v>
      </c>
      <c r="F105" s="53" t="s">
        <v>147</v>
      </c>
      <c r="G105" s="4"/>
      <c r="H105" s="4"/>
    </row>
    <row r="106" spans="1:8" x14ac:dyDescent="0.25">
      <c r="A106" s="54"/>
      <c r="B106" s="54"/>
      <c r="C106" s="53">
        <v>241808.11068099999</v>
      </c>
      <c r="D106" s="53">
        <v>2002.58934</v>
      </c>
      <c r="E106" s="53">
        <v>24.181000000000001</v>
      </c>
      <c r="F106" s="53" t="s">
        <v>147</v>
      </c>
      <c r="G106" s="4"/>
      <c r="H106" s="4"/>
    </row>
    <row r="107" spans="1:8" x14ac:dyDescent="0.25">
      <c r="A107" s="54"/>
      <c r="B107" s="54"/>
      <c r="C107" s="53">
        <v>76439.27205</v>
      </c>
      <c r="D107" s="53">
        <v>1290.4150199999999</v>
      </c>
      <c r="E107" s="53">
        <v>7.6440000000000001</v>
      </c>
      <c r="F107" s="53" t="s">
        <v>147</v>
      </c>
      <c r="G107" s="4"/>
      <c r="H107" s="4"/>
    </row>
    <row r="108" spans="1:8" x14ac:dyDescent="0.25">
      <c r="A108" s="54"/>
      <c r="B108" s="54"/>
      <c r="C108" s="53">
        <v>46706.485876999999</v>
      </c>
      <c r="D108" s="53">
        <v>875.94708000000003</v>
      </c>
      <c r="E108" s="53">
        <v>4.6710000000000003</v>
      </c>
      <c r="F108" s="53" t="s">
        <v>147</v>
      </c>
      <c r="G108" s="4"/>
      <c r="H108" s="4"/>
    </row>
    <row r="109" spans="1:8" x14ac:dyDescent="0.25">
      <c r="A109" s="54"/>
      <c r="B109" s="54"/>
      <c r="C109" s="53">
        <v>5596393.3779699998</v>
      </c>
      <c r="D109" s="53">
        <v>27798.83437</v>
      </c>
      <c r="E109" s="53">
        <v>563.48400000000004</v>
      </c>
      <c r="F109" s="53" t="s">
        <v>147</v>
      </c>
      <c r="G109" s="4"/>
      <c r="H109" s="4"/>
    </row>
    <row r="110" spans="1:8" x14ac:dyDescent="0.25">
      <c r="A110" s="54"/>
      <c r="B110" s="54"/>
      <c r="C110" s="53">
        <v>689037.751621</v>
      </c>
      <c r="D110" s="53">
        <v>7585.9935299999997</v>
      </c>
      <c r="E110" s="53">
        <v>68.903999999999996</v>
      </c>
      <c r="F110" s="53" t="s">
        <v>147</v>
      </c>
      <c r="G110" s="4"/>
      <c r="H110" s="4"/>
    </row>
    <row r="111" spans="1:8" x14ac:dyDescent="0.25">
      <c r="A111" s="54"/>
      <c r="B111" s="54"/>
      <c r="C111" s="53">
        <v>92933.837813999999</v>
      </c>
      <c r="D111" s="53">
        <v>1995.31357</v>
      </c>
      <c r="E111" s="53">
        <v>9.2929999999999993</v>
      </c>
      <c r="F111" s="53" t="s">
        <v>147</v>
      </c>
      <c r="G111" s="4"/>
      <c r="H111" s="4"/>
    </row>
    <row r="112" spans="1:8" x14ac:dyDescent="0.25">
      <c r="A112" s="54"/>
      <c r="B112" s="54"/>
      <c r="C112" s="53">
        <v>128706.995175</v>
      </c>
      <c r="D112" s="53">
        <v>1878.17479</v>
      </c>
      <c r="E112" s="53">
        <v>12.871</v>
      </c>
      <c r="F112" s="53" t="s">
        <v>147</v>
      </c>
      <c r="G112" s="4"/>
      <c r="H112" s="4"/>
    </row>
    <row r="113" spans="1:8" x14ac:dyDescent="0.25">
      <c r="A113" s="54"/>
      <c r="B113" s="54"/>
      <c r="C113" s="53">
        <v>832235.39404100005</v>
      </c>
      <c r="D113" s="53">
        <v>13909.21673</v>
      </c>
      <c r="E113" s="53">
        <v>83.224000000000004</v>
      </c>
      <c r="F113" s="53" t="s">
        <v>147</v>
      </c>
      <c r="G113" s="4"/>
      <c r="H113" s="4"/>
    </row>
    <row r="114" spans="1:8" x14ac:dyDescent="0.25">
      <c r="A114" s="54"/>
      <c r="B114" s="54"/>
      <c r="C114" s="53">
        <v>798616.81284599996</v>
      </c>
      <c r="D114" s="53">
        <v>10101.383620000001</v>
      </c>
      <c r="E114" s="53">
        <v>79.861999999999995</v>
      </c>
      <c r="F114" s="53" t="s">
        <v>147</v>
      </c>
      <c r="G114" s="4"/>
      <c r="H114" s="4"/>
    </row>
    <row r="115" spans="1:8" x14ac:dyDescent="0.25">
      <c r="A115" s="54" t="s">
        <v>183</v>
      </c>
      <c r="B115" s="54" t="s">
        <v>189</v>
      </c>
      <c r="C115" s="53">
        <v>4652032.2145300005</v>
      </c>
      <c r="D115" s="53">
        <v>57588.831680000003</v>
      </c>
      <c r="E115" s="53">
        <v>4865.9639999999999</v>
      </c>
      <c r="F115" s="53" t="s">
        <v>188</v>
      </c>
      <c r="G115" s="4"/>
      <c r="H115" s="4"/>
    </row>
    <row r="116" spans="1:8" x14ac:dyDescent="0.25">
      <c r="A116" s="54"/>
      <c r="B116" s="54"/>
      <c r="C116" s="53">
        <v>15553408.859200001</v>
      </c>
      <c r="D116" s="53">
        <v>178836.84755000001</v>
      </c>
      <c r="E116" s="53">
        <v>13441.671</v>
      </c>
      <c r="F116" s="53" t="s">
        <v>185</v>
      </c>
      <c r="G116" s="4"/>
      <c r="H116" s="4"/>
    </row>
    <row r="117" spans="1:8" x14ac:dyDescent="0.25">
      <c r="A117" s="54"/>
      <c r="B117" s="54"/>
      <c r="C117" s="53">
        <v>7868779.1855199998</v>
      </c>
      <c r="D117" s="53">
        <v>40349.533750000002</v>
      </c>
      <c r="E117" s="53">
        <v>2056.4879999999998</v>
      </c>
      <c r="F117" s="53" t="s">
        <v>178</v>
      </c>
      <c r="G117" s="4"/>
      <c r="H117" s="4"/>
    </row>
    <row r="118" spans="1:8" x14ac:dyDescent="0.25">
      <c r="A118" s="54"/>
      <c r="B118" s="54"/>
      <c r="C118" s="53">
        <v>2713624.7694100002</v>
      </c>
      <c r="D118" s="53">
        <v>17303.247579999999</v>
      </c>
      <c r="E118" s="53">
        <v>476.61799999999999</v>
      </c>
      <c r="F118" s="53" t="s">
        <v>178</v>
      </c>
      <c r="G118" s="4"/>
      <c r="H118" s="4"/>
    </row>
    <row r="119" spans="1:8" x14ac:dyDescent="0.25">
      <c r="A119" s="54"/>
      <c r="B119" s="54"/>
      <c r="C119" s="53">
        <v>10717939.290200001</v>
      </c>
      <c r="D119" s="53">
        <v>63586.77691</v>
      </c>
      <c r="E119" s="53">
        <v>2247.5929999999998</v>
      </c>
      <c r="F119" s="53" t="s">
        <v>178</v>
      </c>
      <c r="G119" s="4"/>
      <c r="H119" s="4"/>
    </row>
    <row r="120" spans="1:8" x14ac:dyDescent="0.25">
      <c r="A120" s="54"/>
      <c r="B120" s="54"/>
      <c r="C120" s="53">
        <v>1493687.1129099999</v>
      </c>
      <c r="D120" s="53">
        <v>9512.6130499999999</v>
      </c>
      <c r="E120" s="53">
        <v>149.369</v>
      </c>
      <c r="F120" s="53" t="s">
        <v>178</v>
      </c>
      <c r="G120" s="4"/>
      <c r="H120" s="4"/>
    </row>
    <row r="121" spans="1:8" x14ac:dyDescent="0.25">
      <c r="A121" s="54"/>
      <c r="B121" s="54"/>
      <c r="C121" s="53">
        <v>915451.62498199998</v>
      </c>
      <c r="D121" s="53">
        <v>15761.42325</v>
      </c>
      <c r="E121" s="53">
        <v>707.553</v>
      </c>
      <c r="F121" s="53" t="s">
        <v>178</v>
      </c>
      <c r="G121" s="4"/>
      <c r="H121" s="4"/>
    </row>
    <row r="122" spans="1:8" x14ac:dyDescent="0.25">
      <c r="A122" s="54"/>
      <c r="B122" s="54"/>
      <c r="C122" s="53">
        <v>12113701.1918</v>
      </c>
      <c r="D122" s="53">
        <v>78361.728579999995</v>
      </c>
      <c r="E122" s="53">
        <v>3081.6950000000002</v>
      </c>
      <c r="F122" s="53" t="s">
        <v>178</v>
      </c>
      <c r="G122" s="4"/>
      <c r="H122" s="4"/>
    </row>
    <row r="123" spans="1:8" x14ac:dyDescent="0.25">
      <c r="A123" s="54"/>
      <c r="B123" s="54"/>
      <c r="C123" s="53">
        <v>18548.352040000002</v>
      </c>
      <c r="D123" s="53">
        <v>602.54355999999996</v>
      </c>
      <c r="E123" s="53">
        <v>1.855</v>
      </c>
      <c r="F123" s="53" t="s">
        <v>147</v>
      </c>
      <c r="G123" s="4"/>
      <c r="H123" s="4"/>
    </row>
    <row r="124" spans="1:8" x14ac:dyDescent="0.25">
      <c r="A124" s="54"/>
      <c r="B124" s="54"/>
      <c r="C124" s="53">
        <v>125052.86274700001</v>
      </c>
      <c r="D124" s="53">
        <v>2069.2984700000002</v>
      </c>
      <c r="E124" s="53">
        <v>12.505000000000001</v>
      </c>
      <c r="F124" s="53" t="s">
        <v>147</v>
      </c>
      <c r="G124" s="4"/>
      <c r="H124" s="4"/>
    </row>
    <row r="125" spans="1:8" x14ac:dyDescent="0.25">
      <c r="A125" s="54"/>
      <c r="B125" s="54"/>
      <c r="C125" s="53">
        <v>56766.295295000004</v>
      </c>
      <c r="D125" s="53">
        <v>1314.3957700000001</v>
      </c>
      <c r="E125" s="53">
        <v>5.6769999999999996</v>
      </c>
      <c r="F125" s="53" t="s">
        <v>147</v>
      </c>
      <c r="G125" s="4"/>
      <c r="H125" s="4"/>
    </row>
    <row r="126" spans="1:8" x14ac:dyDescent="0.25">
      <c r="A126" s="54"/>
      <c r="B126" s="54"/>
      <c r="C126" s="53">
        <v>73529.670194999999</v>
      </c>
      <c r="D126" s="53">
        <v>1383.42662</v>
      </c>
      <c r="E126" s="53">
        <v>7.3529999999999998</v>
      </c>
      <c r="F126" s="53" t="s">
        <v>178</v>
      </c>
      <c r="G126" s="4"/>
      <c r="H126" s="4"/>
    </row>
    <row r="127" spans="1:8" x14ac:dyDescent="0.25">
      <c r="A127" s="54"/>
      <c r="B127" s="54"/>
      <c r="C127" s="53">
        <v>108811.576598</v>
      </c>
      <c r="D127" s="53">
        <v>2190.9154600000002</v>
      </c>
      <c r="E127" s="53">
        <v>10.881</v>
      </c>
      <c r="F127" s="53" t="s">
        <v>147</v>
      </c>
      <c r="G127" s="4"/>
      <c r="H127" s="4"/>
    </row>
    <row r="128" spans="1:8" x14ac:dyDescent="0.25">
      <c r="A128" s="54"/>
      <c r="B128" s="54"/>
      <c r="C128" s="53">
        <v>48467.521475000001</v>
      </c>
      <c r="D128" s="53">
        <v>953.64860999999996</v>
      </c>
      <c r="E128" s="53">
        <v>4.8470000000000004</v>
      </c>
      <c r="F128" s="53" t="s">
        <v>184</v>
      </c>
      <c r="G128" s="4"/>
      <c r="H128" s="4"/>
    </row>
    <row r="129" spans="1:8" x14ac:dyDescent="0.25">
      <c r="A129" s="54"/>
      <c r="B129" s="54"/>
      <c r="C129" s="53">
        <v>297806.58476900001</v>
      </c>
      <c r="D129" s="53">
        <v>3026.60428</v>
      </c>
      <c r="E129" s="53">
        <v>29.780999999999999</v>
      </c>
      <c r="F129" s="53" t="s">
        <v>184</v>
      </c>
      <c r="G129" s="4"/>
      <c r="H129" s="4"/>
    </row>
    <row r="130" spans="1:8" x14ac:dyDescent="0.25">
      <c r="A130" s="54"/>
      <c r="B130" s="54"/>
      <c r="C130" s="53">
        <v>41551.833545000001</v>
      </c>
      <c r="D130" s="53">
        <v>11100.68525</v>
      </c>
      <c r="E130" s="53">
        <v>245.78800000000001</v>
      </c>
      <c r="F130" s="53" t="s">
        <v>184</v>
      </c>
      <c r="G130" s="4"/>
      <c r="H130" s="4"/>
    </row>
    <row r="131" spans="1:8" x14ac:dyDescent="0.25">
      <c r="A131" s="54"/>
      <c r="B131" s="54"/>
      <c r="C131" s="53">
        <v>5444515.7900400003</v>
      </c>
      <c r="D131" s="53">
        <v>20079.64371</v>
      </c>
      <c r="E131" s="53">
        <v>555.90599999999995</v>
      </c>
      <c r="F131" s="53" t="s">
        <v>14</v>
      </c>
      <c r="G131" s="4"/>
      <c r="H131" s="4"/>
    </row>
    <row r="132" spans="1:8" x14ac:dyDescent="0.25">
      <c r="A132" s="54"/>
      <c r="B132" s="54"/>
      <c r="C132" s="53">
        <v>248010.71321099999</v>
      </c>
      <c r="D132" s="53">
        <v>3408.92661</v>
      </c>
      <c r="E132" s="53">
        <v>24.800999999999998</v>
      </c>
      <c r="F132" s="53" t="s">
        <v>12</v>
      </c>
      <c r="G132" s="4"/>
      <c r="H132" s="4"/>
    </row>
    <row r="133" spans="1:8" x14ac:dyDescent="0.25">
      <c r="A133" s="54"/>
      <c r="B133" s="54"/>
      <c r="C133" s="53">
        <v>131242.13809200001</v>
      </c>
      <c r="D133" s="53">
        <v>2132.5108</v>
      </c>
      <c r="E133" s="53">
        <v>13.124000000000001</v>
      </c>
      <c r="F133" s="53" t="s">
        <v>12</v>
      </c>
      <c r="G133" s="4"/>
      <c r="H133" s="4"/>
    </row>
    <row r="134" spans="1:8" x14ac:dyDescent="0.25">
      <c r="A134" s="54"/>
      <c r="B134" s="54"/>
      <c r="C134" s="53">
        <v>68128.314159000001</v>
      </c>
      <c r="D134" s="53">
        <v>1111.8246899999999</v>
      </c>
      <c r="E134" s="53">
        <v>6.8129999999999997</v>
      </c>
      <c r="F134" s="53" t="s">
        <v>12</v>
      </c>
      <c r="G134" s="4"/>
      <c r="H134" s="4"/>
    </row>
    <row r="135" spans="1:8" x14ac:dyDescent="0.25">
      <c r="A135" s="54"/>
      <c r="B135" s="54"/>
      <c r="C135" s="53">
        <v>176665.59244199999</v>
      </c>
      <c r="D135" s="53">
        <v>1669.09699</v>
      </c>
      <c r="E135" s="53">
        <v>17.667000000000002</v>
      </c>
      <c r="F135" s="53" t="s">
        <v>12</v>
      </c>
      <c r="G135" s="4"/>
      <c r="H135" s="4"/>
    </row>
    <row r="136" spans="1:8" x14ac:dyDescent="0.25">
      <c r="A136" s="54"/>
      <c r="B136" s="54"/>
      <c r="C136" s="53">
        <v>38624.985050000003</v>
      </c>
      <c r="D136" s="53">
        <v>781.09064999999998</v>
      </c>
      <c r="E136" s="53">
        <v>3.8620000000000001</v>
      </c>
      <c r="F136" s="53" t="s">
        <v>12</v>
      </c>
      <c r="G136" s="4"/>
      <c r="H136" s="4"/>
    </row>
    <row r="137" spans="1:8" x14ac:dyDescent="0.25">
      <c r="A137" s="54"/>
      <c r="B137" s="54"/>
      <c r="C137" s="53">
        <v>90107.503723000002</v>
      </c>
      <c r="D137" s="53">
        <v>1347.82143</v>
      </c>
      <c r="E137" s="53">
        <v>9.0109999999999992</v>
      </c>
      <c r="F137" s="53" t="s">
        <v>12</v>
      </c>
      <c r="G137" s="4"/>
      <c r="H137" s="4"/>
    </row>
    <row r="138" spans="1:8" x14ac:dyDescent="0.25">
      <c r="A138" s="54"/>
      <c r="B138" s="54"/>
      <c r="C138" s="53">
        <v>203121.425621</v>
      </c>
      <c r="D138" s="53">
        <v>3324.21641</v>
      </c>
      <c r="E138" s="53">
        <v>20.312000000000001</v>
      </c>
      <c r="F138" s="53" t="s">
        <v>187</v>
      </c>
      <c r="G138" s="4"/>
      <c r="H138" s="4"/>
    </row>
    <row r="139" spans="1:8" x14ac:dyDescent="0.25">
      <c r="A139" s="54"/>
      <c r="B139" s="54"/>
      <c r="C139" s="53">
        <v>33300816.313900001</v>
      </c>
      <c r="D139" s="53">
        <v>318873.97071999998</v>
      </c>
      <c r="E139" s="53">
        <v>7384.6180000000004</v>
      </c>
      <c r="F139" s="53" t="s">
        <v>12</v>
      </c>
      <c r="G139" s="4"/>
      <c r="H139" s="4"/>
    </row>
    <row r="140" spans="1:8" x14ac:dyDescent="0.25">
      <c r="A140" s="54"/>
      <c r="B140" s="54"/>
      <c r="C140" s="53">
        <v>30059.756262999999</v>
      </c>
      <c r="D140" s="53">
        <v>1193.89562</v>
      </c>
      <c r="E140" s="53">
        <v>3.0059999999999998</v>
      </c>
      <c r="F140" s="53" t="s">
        <v>178</v>
      </c>
      <c r="G140" s="4"/>
      <c r="H140" s="4"/>
    </row>
    <row r="141" spans="1:8" x14ac:dyDescent="0.25">
      <c r="A141" s="54"/>
      <c r="B141" s="54"/>
      <c r="C141" s="53">
        <v>467989.96827399998</v>
      </c>
      <c r="D141" s="53">
        <v>7117.2212099999997</v>
      </c>
      <c r="E141" s="53">
        <v>46.798999999999999</v>
      </c>
      <c r="F141" s="53" t="s">
        <v>12</v>
      </c>
      <c r="G141" s="4"/>
      <c r="H141" s="4"/>
    </row>
    <row r="142" spans="1:8" x14ac:dyDescent="0.25">
      <c r="A142" s="54"/>
      <c r="B142" s="54"/>
      <c r="C142" s="53">
        <v>2088900.78571</v>
      </c>
      <c r="D142" s="53">
        <v>18820.326130000001</v>
      </c>
      <c r="E142" s="53">
        <v>208.89</v>
      </c>
      <c r="F142" s="53" t="s">
        <v>12</v>
      </c>
      <c r="G142" s="4"/>
      <c r="H142" s="4"/>
    </row>
    <row r="143" spans="1:8" x14ac:dyDescent="0.25">
      <c r="A143" s="54"/>
      <c r="B143" s="54"/>
      <c r="C143" s="53">
        <v>2150516.0358899999</v>
      </c>
      <c r="D143" s="53">
        <v>17171.60959</v>
      </c>
      <c r="E143" s="53">
        <v>215.05199999999999</v>
      </c>
      <c r="F143" s="53" t="s">
        <v>12</v>
      </c>
      <c r="G143" s="4"/>
      <c r="H143" s="4"/>
    </row>
    <row r="144" spans="1:8" x14ac:dyDescent="0.25">
      <c r="A144" s="54"/>
      <c r="B144" s="54"/>
      <c r="C144" s="53">
        <v>116618.21101499999</v>
      </c>
      <c r="D144" s="53">
        <v>1700.6938399999999</v>
      </c>
      <c r="E144" s="53">
        <v>11.662000000000001</v>
      </c>
      <c r="F144" s="53" t="s">
        <v>147</v>
      </c>
      <c r="G144" s="4"/>
      <c r="H144" s="4"/>
    </row>
    <row r="145" spans="1:8" x14ac:dyDescent="0.25">
      <c r="A145" s="54"/>
      <c r="B145" s="54"/>
      <c r="C145" s="53">
        <v>2339219.4649700001</v>
      </c>
      <c r="D145" s="53">
        <v>13291.70327</v>
      </c>
      <c r="E145" s="53">
        <v>233.922</v>
      </c>
      <c r="F145" s="53" t="s">
        <v>147</v>
      </c>
      <c r="G145" s="4"/>
      <c r="H145" s="4"/>
    </row>
    <row r="146" spans="1:8" x14ac:dyDescent="0.25">
      <c r="A146" s="54"/>
      <c r="B146" s="54"/>
      <c r="C146" s="53">
        <v>141466.22224900001</v>
      </c>
      <c r="D146" s="53">
        <v>1824.5592099999999</v>
      </c>
      <c r="E146" s="53">
        <v>14.147</v>
      </c>
      <c r="F146" s="53" t="s">
        <v>147</v>
      </c>
      <c r="G146" s="4"/>
      <c r="H146" s="4"/>
    </row>
    <row r="147" spans="1:8" x14ac:dyDescent="0.25">
      <c r="A147" s="54"/>
      <c r="B147" s="54"/>
      <c r="C147" s="53">
        <v>243133.45360400001</v>
      </c>
      <c r="D147" s="53">
        <v>3060.5790499999998</v>
      </c>
      <c r="E147" s="53">
        <v>24.312999999999999</v>
      </c>
      <c r="F147" s="53" t="s">
        <v>147</v>
      </c>
      <c r="G147" s="4"/>
      <c r="H147" s="4"/>
    </row>
    <row r="148" spans="1:8" x14ac:dyDescent="0.25">
      <c r="A148" s="54"/>
      <c r="B148" s="54"/>
      <c r="C148" s="53">
        <v>183249.83512900001</v>
      </c>
      <c r="D148" s="53">
        <v>2438.03431</v>
      </c>
      <c r="E148" s="53">
        <v>18.324999999999999</v>
      </c>
      <c r="F148" s="53" t="s">
        <v>147</v>
      </c>
      <c r="G148" s="4"/>
      <c r="H148" s="4"/>
    </row>
    <row r="149" spans="1:8" x14ac:dyDescent="0.25">
      <c r="A149" s="54"/>
      <c r="B149" s="54"/>
      <c r="C149" s="53">
        <v>58178.034485999997</v>
      </c>
      <c r="D149" s="53">
        <v>1073.35418</v>
      </c>
      <c r="E149" s="53">
        <v>5.8179999999999996</v>
      </c>
      <c r="F149" s="53" t="s">
        <v>147</v>
      </c>
      <c r="G149" s="4"/>
      <c r="H149" s="4"/>
    </row>
    <row r="150" spans="1:8" x14ac:dyDescent="0.25">
      <c r="A150" s="54"/>
      <c r="B150" s="54"/>
      <c r="C150" s="53">
        <v>39831048.258199997</v>
      </c>
      <c r="D150" s="53">
        <v>106395.99376</v>
      </c>
      <c r="E150" s="53">
        <v>4495.5389999999998</v>
      </c>
      <c r="F150" s="53" t="s">
        <v>147</v>
      </c>
      <c r="G150" s="4"/>
      <c r="H150" s="4"/>
    </row>
    <row r="151" spans="1:8" x14ac:dyDescent="0.25">
      <c r="A151" s="54"/>
      <c r="B151" s="54"/>
      <c r="C151" s="53">
        <v>9016982.8307300005</v>
      </c>
      <c r="D151" s="53">
        <v>32409.373940000001</v>
      </c>
      <c r="E151" s="53">
        <v>901.69799999999998</v>
      </c>
      <c r="F151" s="53" t="s">
        <v>147</v>
      </c>
      <c r="G151" s="4"/>
      <c r="H151" s="4"/>
    </row>
    <row r="152" spans="1:8" x14ac:dyDescent="0.25">
      <c r="A152" s="54"/>
      <c r="B152" s="54"/>
      <c r="C152" s="53">
        <v>15758412.7543</v>
      </c>
      <c r="D152" s="53">
        <v>227187.58919999999</v>
      </c>
      <c r="E152" s="53">
        <v>7913.8649999999998</v>
      </c>
      <c r="F152" s="53" t="s">
        <v>147</v>
      </c>
      <c r="G152" s="4"/>
      <c r="H152" s="4"/>
    </row>
    <row r="153" spans="1:8" x14ac:dyDescent="0.25">
      <c r="A153" s="54"/>
      <c r="B153" s="54"/>
      <c r="C153" s="53">
        <v>4595018.5376800001</v>
      </c>
      <c r="D153" s="53">
        <v>18689.714889999999</v>
      </c>
      <c r="E153" s="53">
        <v>459.50200000000001</v>
      </c>
      <c r="F153" s="53" t="s">
        <v>178</v>
      </c>
      <c r="G153" s="4"/>
      <c r="H153" s="4"/>
    </row>
    <row r="154" spans="1:8" x14ac:dyDescent="0.25">
      <c r="A154" s="54"/>
      <c r="B154" s="54"/>
      <c r="C154" s="53">
        <v>56669.856096000003</v>
      </c>
      <c r="D154" s="53">
        <v>1096.1693299999999</v>
      </c>
      <c r="E154" s="53">
        <v>5.6669999999999998</v>
      </c>
      <c r="F154" s="53" t="s">
        <v>164</v>
      </c>
      <c r="G154" s="4"/>
      <c r="H154" s="4"/>
    </row>
    <row r="155" spans="1:8" x14ac:dyDescent="0.25">
      <c r="A155" s="54"/>
      <c r="B155" s="54"/>
      <c r="C155" s="53">
        <v>2194350.31629</v>
      </c>
      <c r="D155" s="53">
        <v>8138.0238099999997</v>
      </c>
      <c r="E155" s="53">
        <v>219.435</v>
      </c>
      <c r="F155" s="53" t="s">
        <v>164</v>
      </c>
      <c r="G155" s="4"/>
      <c r="H155" s="4"/>
    </row>
    <row r="156" spans="1:8" x14ac:dyDescent="0.25">
      <c r="A156" s="54" t="s">
        <v>183</v>
      </c>
      <c r="B156" s="54" t="s">
        <v>186</v>
      </c>
      <c r="C156" s="53">
        <v>15553408.859200001</v>
      </c>
      <c r="D156" s="53">
        <v>178836.84755000001</v>
      </c>
      <c r="E156" s="53">
        <v>13441.671</v>
      </c>
      <c r="F156" s="53" t="s">
        <v>185</v>
      </c>
      <c r="G156" s="4"/>
      <c r="H156" s="4"/>
    </row>
    <row r="157" spans="1:8" x14ac:dyDescent="0.25">
      <c r="A157" s="54"/>
      <c r="B157" s="54"/>
      <c r="C157" s="53">
        <v>7868779.1855199998</v>
      </c>
      <c r="D157" s="53">
        <v>40349.533750000002</v>
      </c>
      <c r="E157" s="53">
        <v>2056.4879999999998</v>
      </c>
      <c r="F157" s="53" t="s">
        <v>178</v>
      </c>
      <c r="G157" s="4"/>
      <c r="H157" s="4"/>
    </row>
    <row r="158" spans="1:8" x14ac:dyDescent="0.25">
      <c r="A158" s="54"/>
      <c r="B158" s="54"/>
      <c r="C158" s="53">
        <v>10717939.290200001</v>
      </c>
      <c r="D158" s="53">
        <v>63586.77691</v>
      </c>
      <c r="E158" s="53">
        <v>2247.5929999999998</v>
      </c>
      <c r="F158" s="53" t="s">
        <v>178</v>
      </c>
      <c r="G158" s="4"/>
      <c r="H158" s="4"/>
    </row>
    <row r="159" spans="1:8" x14ac:dyDescent="0.25">
      <c r="A159" s="54"/>
      <c r="B159" s="54"/>
      <c r="C159" s="53">
        <v>12113701.1918</v>
      </c>
      <c r="D159" s="53">
        <v>78361.728579999995</v>
      </c>
      <c r="E159" s="53">
        <v>3081.6950000000002</v>
      </c>
      <c r="F159" s="53" t="s">
        <v>178</v>
      </c>
      <c r="G159" s="4"/>
      <c r="H159" s="4"/>
    </row>
    <row r="160" spans="1:8" x14ac:dyDescent="0.25">
      <c r="A160" s="54"/>
      <c r="B160" s="54"/>
      <c r="C160" s="53">
        <v>659997.6973</v>
      </c>
      <c r="D160" s="53">
        <v>7488.4687700000004</v>
      </c>
      <c r="E160" s="53">
        <v>176.905</v>
      </c>
      <c r="F160" s="53" t="s">
        <v>178</v>
      </c>
      <c r="G160" s="4"/>
      <c r="H160" s="4"/>
    </row>
    <row r="161" spans="1:8" x14ac:dyDescent="0.25">
      <c r="A161" s="54"/>
      <c r="B161" s="54"/>
      <c r="C161" s="53">
        <v>3774.436643</v>
      </c>
      <c r="D161" s="53">
        <v>4443.4396699999998</v>
      </c>
      <c r="E161" s="53">
        <v>48.281999999999996</v>
      </c>
      <c r="F161" s="53" t="s">
        <v>184</v>
      </c>
      <c r="G161" s="4"/>
      <c r="H161" s="4"/>
    </row>
    <row r="162" spans="1:8" x14ac:dyDescent="0.25">
      <c r="A162" s="54"/>
      <c r="B162" s="54"/>
      <c r="C162" s="53">
        <v>162356.33557600001</v>
      </c>
      <c r="D162" s="53">
        <v>2100.7425800000001</v>
      </c>
      <c r="E162" s="53">
        <v>16.236000000000001</v>
      </c>
      <c r="F162" s="53" t="s">
        <v>12</v>
      </c>
      <c r="G162" s="4"/>
      <c r="H162" s="4"/>
    </row>
    <row r="163" spans="1:8" x14ac:dyDescent="0.25">
      <c r="A163" s="54"/>
      <c r="B163" s="54"/>
      <c r="C163" s="53">
        <v>99468.103317000001</v>
      </c>
      <c r="D163" s="53">
        <v>2321.0888399999999</v>
      </c>
      <c r="E163" s="53">
        <v>15.891</v>
      </c>
      <c r="F163" s="53" t="s">
        <v>12</v>
      </c>
      <c r="G163" s="4"/>
      <c r="H163" s="4"/>
    </row>
    <row r="164" spans="1:8" x14ac:dyDescent="0.25">
      <c r="A164" s="54"/>
      <c r="B164" s="54"/>
      <c r="C164" s="53">
        <v>367372.64373299998</v>
      </c>
      <c r="D164" s="53">
        <v>4305.3644100000001</v>
      </c>
      <c r="E164" s="53">
        <v>36.737000000000002</v>
      </c>
      <c r="F164" s="53" t="s">
        <v>12</v>
      </c>
      <c r="G164" s="4"/>
      <c r="H164" s="4"/>
    </row>
    <row r="165" spans="1:8" x14ac:dyDescent="0.25">
      <c r="A165" s="54"/>
      <c r="B165" s="54"/>
      <c r="C165" s="53">
        <v>125168.38271599999</v>
      </c>
      <c r="D165" s="53">
        <v>1807.50143</v>
      </c>
      <c r="E165" s="53">
        <v>12.516999999999999</v>
      </c>
      <c r="F165" s="53" t="s">
        <v>12</v>
      </c>
      <c r="G165" s="4"/>
      <c r="H165" s="4"/>
    </row>
    <row r="166" spans="1:8" x14ac:dyDescent="0.25">
      <c r="A166" s="54"/>
      <c r="B166" s="54"/>
      <c r="C166" s="53">
        <v>360649.48701099999</v>
      </c>
      <c r="D166" s="53">
        <v>4767.6935000000003</v>
      </c>
      <c r="E166" s="53">
        <v>36.064999999999998</v>
      </c>
      <c r="F166" s="53" t="s">
        <v>12</v>
      </c>
      <c r="G166" s="4"/>
      <c r="H166" s="4"/>
    </row>
    <row r="167" spans="1:8" x14ac:dyDescent="0.25">
      <c r="A167" s="54"/>
      <c r="B167" s="54"/>
      <c r="C167" s="53">
        <v>103335.433189</v>
      </c>
      <c r="D167" s="53">
        <v>1430.3639499999999</v>
      </c>
      <c r="E167" s="53">
        <v>10.334</v>
      </c>
      <c r="F167" s="53" t="s">
        <v>12</v>
      </c>
      <c r="G167" s="4"/>
      <c r="H167" s="4"/>
    </row>
    <row r="168" spans="1:8" x14ac:dyDescent="0.25">
      <c r="A168" s="54"/>
      <c r="B168" s="54"/>
      <c r="C168" s="53">
        <v>177689.087287</v>
      </c>
      <c r="D168" s="53">
        <v>2001.23586</v>
      </c>
      <c r="E168" s="53">
        <v>17.768999999999998</v>
      </c>
      <c r="F168" s="53" t="s">
        <v>12</v>
      </c>
      <c r="G168" s="4"/>
      <c r="H168" s="4"/>
    </row>
    <row r="169" spans="1:8" x14ac:dyDescent="0.25">
      <c r="A169" s="54"/>
      <c r="B169" s="54"/>
      <c r="C169" s="53">
        <v>236846.78331200001</v>
      </c>
      <c r="D169" s="53">
        <v>2396.3640099999998</v>
      </c>
      <c r="E169" s="53">
        <v>23.684999999999999</v>
      </c>
      <c r="F169" s="53" t="s">
        <v>12</v>
      </c>
      <c r="G169" s="4"/>
      <c r="H169" s="4"/>
    </row>
    <row r="170" spans="1:8" x14ac:dyDescent="0.25">
      <c r="A170" s="54"/>
      <c r="B170" s="54"/>
      <c r="C170" s="53">
        <v>103036.504602</v>
      </c>
      <c r="D170" s="53">
        <v>1266.1572000000001</v>
      </c>
      <c r="E170" s="53">
        <v>10.304</v>
      </c>
      <c r="F170" s="53" t="s">
        <v>12</v>
      </c>
      <c r="G170" s="4"/>
      <c r="H170" s="4"/>
    </row>
    <row r="171" spans="1:8" x14ac:dyDescent="0.25">
      <c r="A171" s="54"/>
      <c r="B171" s="54"/>
      <c r="C171" s="53">
        <v>380932.37572000001</v>
      </c>
      <c r="D171" s="53">
        <v>4015.5175399999998</v>
      </c>
      <c r="E171" s="53">
        <v>38.093000000000004</v>
      </c>
      <c r="F171" s="53" t="s">
        <v>12</v>
      </c>
      <c r="G171" s="4"/>
      <c r="H171" s="4"/>
    </row>
    <row r="172" spans="1:8" x14ac:dyDescent="0.25">
      <c r="A172" s="54"/>
      <c r="B172" s="54"/>
      <c r="C172" s="53">
        <v>174672.453236</v>
      </c>
      <c r="D172" s="53">
        <v>2378.9358299999999</v>
      </c>
      <c r="E172" s="53">
        <v>17.466999999999999</v>
      </c>
      <c r="F172" s="53" t="s">
        <v>12</v>
      </c>
      <c r="G172" s="4"/>
      <c r="H172" s="4"/>
    </row>
    <row r="173" spans="1:8" x14ac:dyDescent="0.25">
      <c r="A173" s="54"/>
      <c r="B173" s="54"/>
      <c r="C173" s="53">
        <v>93711.110283000002</v>
      </c>
      <c r="D173" s="53">
        <v>1368.34265</v>
      </c>
      <c r="E173" s="53">
        <v>9.3710000000000004</v>
      </c>
      <c r="F173" s="53" t="s">
        <v>12</v>
      </c>
      <c r="G173" s="4"/>
      <c r="H173" s="4"/>
    </row>
    <row r="174" spans="1:8" x14ac:dyDescent="0.25">
      <c r="A174" s="54"/>
      <c r="B174" s="54"/>
      <c r="C174" s="53">
        <v>30246.127598999999</v>
      </c>
      <c r="D174" s="53">
        <v>784.78746000000001</v>
      </c>
      <c r="E174" s="53">
        <v>3.0249999999999999</v>
      </c>
      <c r="F174" s="53" t="s">
        <v>12</v>
      </c>
      <c r="G174" s="4"/>
      <c r="H174" s="4"/>
    </row>
    <row r="175" spans="1:8" x14ac:dyDescent="0.25">
      <c r="A175" s="54"/>
      <c r="B175" s="54"/>
      <c r="C175" s="53">
        <v>90107.503723000002</v>
      </c>
      <c r="D175" s="53">
        <v>1347.82143</v>
      </c>
      <c r="E175" s="53">
        <v>9.0109999999999992</v>
      </c>
      <c r="F175" s="53" t="s">
        <v>12</v>
      </c>
      <c r="G175" s="4"/>
      <c r="H175" s="4"/>
    </row>
    <row r="176" spans="1:8" x14ac:dyDescent="0.25">
      <c r="A176" s="54"/>
      <c r="B176" s="54"/>
      <c r="C176" s="53">
        <v>39985.298084000002</v>
      </c>
      <c r="D176" s="53">
        <v>826.24924999999996</v>
      </c>
      <c r="E176" s="53">
        <v>3.9990000000000001</v>
      </c>
      <c r="F176" s="53" t="s">
        <v>12</v>
      </c>
      <c r="G176" s="4"/>
      <c r="H176" s="4"/>
    </row>
    <row r="177" spans="1:8" x14ac:dyDescent="0.25">
      <c r="A177" s="54"/>
      <c r="B177" s="54"/>
      <c r="C177" s="53">
        <v>60778.292906000002</v>
      </c>
      <c r="D177" s="53">
        <v>3215.1693500000001</v>
      </c>
      <c r="E177" s="53">
        <v>27.047999999999998</v>
      </c>
      <c r="F177" s="53" t="s">
        <v>12</v>
      </c>
      <c r="G177" s="4"/>
      <c r="H177" s="4"/>
    </row>
    <row r="178" spans="1:8" x14ac:dyDescent="0.25">
      <c r="A178" s="54"/>
      <c r="B178" s="54"/>
      <c r="C178" s="53">
        <v>349467.72558000003</v>
      </c>
      <c r="D178" s="53">
        <v>11631.56828</v>
      </c>
      <c r="E178" s="53">
        <v>144.45099999999999</v>
      </c>
      <c r="F178" s="53" t="s">
        <v>12</v>
      </c>
      <c r="G178" s="4"/>
      <c r="H178" s="4"/>
    </row>
    <row r="179" spans="1:8" x14ac:dyDescent="0.25">
      <c r="A179" s="54"/>
      <c r="B179" s="54"/>
      <c r="C179" s="53">
        <v>33300816.313900001</v>
      </c>
      <c r="D179" s="53">
        <v>318873.97071999998</v>
      </c>
      <c r="E179" s="53">
        <v>7384.6180000000004</v>
      </c>
      <c r="F179" s="53" t="s">
        <v>12</v>
      </c>
      <c r="G179" s="4"/>
      <c r="H179" s="4"/>
    </row>
    <row r="180" spans="1:8" x14ac:dyDescent="0.25">
      <c r="A180" s="54"/>
      <c r="B180" s="54"/>
      <c r="C180" s="53">
        <v>67455.677828999993</v>
      </c>
      <c r="D180" s="53">
        <v>1075.08024</v>
      </c>
      <c r="E180" s="53">
        <v>6.7460000000000004</v>
      </c>
      <c r="F180" s="53" t="s">
        <v>12</v>
      </c>
      <c r="G180" s="4"/>
      <c r="H180" s="4"/>
    </row>
    <row r="181" spans="1:8" x14ac:dyDescent="0.25">
      <c r="A181" s="54"/>
      <c r="B181" s="54"/>
      <c r="C181" s="53">
        <v>74845.123678000004</v>
      </c>
      <c r="D181" s="53">
        <v>1194.6916799999999</v>
      </c>
      <c r="E181" s="53">
        <v>7.516</v>
      </c>
      <c r="F181" s="53" t="s">
        <v>12</v>
      </c>
      <c r="G181" s="4"/>
      <c r="H181" s="4"/>
    </row>
    <row r="182" spans="1:8" x14ac:dyDescent="0.25">
      <c r="A182" s="54"/>
      <c r="B182" s="54"/>
      <c r="C182" s="53">
        <v>2150516.0358899999</v>
      </c>
      <c r="D182" s="53">
        <v>17171.60959</v>
      </c>
      <c r="E182" s="53">
        <v>215.05199999999999</v>
      </c>
      <c r="F182" s="53" t="s">
        <v>12</v>
      </c>
      <c r="G182" s="4"/>
      <c r="H182" s="4"/>
    </row>
    <row r="183" spans="1:8" x14ac:dyDescent="0.25">
      <c r="A183" s="54"/>
      <c r="B183" s="54"/>
      <c r="C183" s="53">
        <v>39831048.258199997</v>
      </c>
      <c r="D183" s="53">
        <v>106395.99376</v>
      </c>
      <c r="E183" s="53">
        <v>4495.5389999999998</v>
      </c>
      <c r="F183" s="53" t="s">
        <v>147</v>
      </c>
      <c r="G183" s="4"/>
      <c r="H183" s="4"/>
    </row>
    <row r="184" spans="1:8" x14ac:dyDescent="0.25">
      <c r="A184" s="54"/>
      <c r="B184" s="54"/>
      <c r="C184" s="53">
        <v>9016982.8307300005</v>
      </c>
      <c r="D184" s="53">
        <v>32409.373940000001</v>
      </c>
      <c r="E184" s="53">
        <v>901.69799999999998</v>
      </c>
      <c r="F184" s="53" t="s">
        <v>147</v>
      </c>
      <c r="G184" s="4"/>
      <c r="H184" s="4"/>
    </row>
    <row r="185" spans="1:8" x14ac:dyDescent="0.25">
      <c r="A185" s="54"/>
      <c r="B185" s="54"/>
      <c r="C185" s="53">
        <v>15758412.7543</v>
      </c>
      <c r="D185" s="53">
        <v>227187.58919999999</v>
      </c>
      <c r="E185" s="53">
        <v>7913.8649999999998</v>
      </c>
      <c r="F185" s="53" t="s">
        <v>147</v>
      </c>
      <c r="G185" s="4"/>
      <c r="H185" s="4"/>
    </row>
    <row r="186" spans="1:8" x14ac:dyDescent="0.25">
      <c r="A186" s="54"/>
      <c r="B186" s="54"/>
      <c r="C186" s="53">
        <v>2194350.31629</v>
      </c>
      <c r="D186" s="53">
        <v>8138.0238099999997</v>
      </c>
      <c r="E186" s="53">
        <v>219.435</v>
      </c>
      <c r="F186" s="53" t="s">
        <v>164</v>
      </c>
      <c r="G186" s="4"/>
      <c r="H186" s="4"/>
    </row>
    <row r="187" spans="1:8" x14ac:dyDescent="0.25">
      <c r="A187" s="54" t="s">
        <v>183</v>
      </c>
      <c r="B187" s="54" t="s">
        <v>182</v>
      </c>
      <c r="C187" s="53">
        <v>60778.292906000002</v>
      </c>
      <c r="D187" s="53">
        <v>3215.1693500000001</v>
      </c>
      <c r="E187" s="53">
        <v>27.047999999999998</v>
      </c>
      <c r="F187" s="53" t="s">
        <v>12</v>
      </c>
      <c r="G187" s="4"/>
      <c r="H187" s="4"/>
    </row>
    <row r="188" spans="1:8" x14ac:dyDescent="0.25">
      <c r="A188" s="54"/>
      <c r="B188" s="54"/>
      <c r="C188" s="53">
        <v>120364.084288</v>
      </c>
      <c r="D188" s="53">
        <v>1964.175</v>
      </c>
      <c r="E188" s="53">
        <v>12.036</v>
      </c>
      <c r="F188" s="53" t="s">
        <v>12</v>
      </c>
      <c r="G188" s="4"/>
      <c r="H188" s="4"/>
    </row>
    <row r="189" spans="1:8" x14ac:dyDescent="0.25">
      <c r="A189" s="54"/>
      <c r="B189" s="54"/>
      <c r="C189" s="53">
        <v>349467.72558000003</v>
      </c>
      <c r="D189" s="53">
        <v>11631.56828</v>
      </c>
      <c r="E189" s="53">
        <v>144.45099999999999</v>
      </c>
      <c r="F189" s="53" t="s">
        <v>12</v>
      </c>
      <c r="G189" s="4"/>
      <c r="H189" s="4"/>
    </row>
    <row r="190" spans="1:8" x14ac:dyDescent="0.25">
      <c r="A190" s="54"/>
      <c r="B190" s="54"/>
      <c r="C190" s="53">
        <v>263591.62476799998</v>
      </c>
      <c r="D190" s="53">
        <v>13318.882879999999</v>
      </c>
      <c r="E190" s="53">
        <v>91.706000000000003</v>
      </c>
      <c r="F190" s="53" t="s">
        <v>12</v>
      </c>
      <c r="G190" s="4"/>
      <c r="H190" s="4"/>
    </row>
    <row r="191" spans="1:8" x14ac:dyDescent="0.25">
      <c r="A191" s="54"/>
      <c r="B191" s="54"/>
      <c r="C191" s="53">
        <v>322353.94914600003</v>
      </c>
      <c r="D191" s="53">
        <v>3141.1688300000001</v>
      </c>
      <c r="E191" s="53">
        <v>43.332000000000001</v>
      </c>
      <c r="F191" s="53" t="s">
        <v>12</v>
      </c>
      <c r="G191" s="4"/>
      <c r="H191" s="4"/>
    </row>
    <row r="192" spans="1:8" x14ac:dyDescent="0.25">
      <c r="A192" s="54"/>
      <c r="B192" s="54"/>
      <c r="C192" s="53">
        <v>49159.908843999998</v>
      </c>
      <c r="D192" s="53">
        <v>1231.2181599999999</v>
      </c>
      <c r="E192" s="53">
        <v>9.7219999999999995</v>
      </c>
      <c r="F192" s="53" t="s">
        <v>12</v>
      </c>
      <c r="G192" s="4"/>
      <c r="H192" s="4"/>
    </row>
    <row r="193" spans="1:8" x14ac:dyDescent="0.25">
      <c r="A193" s="54"/>
      <c r="B193" s="54"/>
      <c r="C193" s="53">
        <v>118254.214603</v>
      </c>
      <c r="D193" s="53">
        <v>3476.2547399999999</v>
      </c>
      <c r="E193" s="53">
        <v>24.920999999999999</v>
      </c>
      <c r="F193" s="53" t="s">
        <v>12</v>
      </c>
      <c r="G193" s="4"/>
      <c r="H193" s="4"/>
    </row>
    <row r="194" spans="1:8" x14ac:dyDescent="0.25">
      <c r="A194" s="54"/>
      <c r="B194" s="54"/>
      <c r="C194" s="53">
        <v>835155.11605299998</v>
      </c>
      <c r="D194" s="53">
        <v>5983.4383799999996</v>
      </c>
      <c r="E194" s="53">
        <v>83.516000000000005</v>
      </c>
      <c r="F194" s="53" t="s">
        <v>12</v>
      </c>
      <c r="G194" s="4"/>
      <c r="H194" s="4"/>
    </row>
    <row r="195" spans="1:8" x14ac:dyDescent="0.25">
      <c r="A195" s="54"/>
      <c r="B195" s="54"/>
      <c r="C195" s="53">
        <v>562442.704608</v>
      </c>
      <c r="D195" s="53">
        <v>10111.297769999999</v>
      </c>
      <c r="E195" s="53">
        <v>93.876999999999995</v>
      </c>
      <c r="F195" s="53" t="s">
        <v>12</v>
      </c>
      <c r="G195" s="4"/>
      <c r="H195" s="4"/>
    </row>
    <row r="196" spans="1:8" x14ac:dyDescent="0.25">
      <c r="A196" s="54"/>
      <c r="B196" s="54"/>
      <c r="C196" s="53">
        <v>19251.801635</v>
      </c>
      <c r="D196" s="53">
        <v>553.05286000000001</v>
      </c>
      <c r="E196" s="53">
        <v>1.925</v>
      </c>
      <c r="F196" s="53" t="s">
        <v>12</v>
      </c>
      <c r="G196" s="4"/>
      <c r="H196" s="4"/>
    </row>
    <row r="197" spans="1:8" x14ac:dyDescent="0.25">
      <c r="A197" s="54"/>
      <c r="B197" s="54"/>
      <c r="C197" s="53">
        <v>121416.54938900001</v>
      </c>
      <c r="D197" s="53">
        <v>2037.87537</v>
      </c>
      <c r="E197" s="53">
        <v>12.141999999999999</v>
      </c>
      <c r="F197" s="53" t="s">
        <v>12</v>
      </c>
      <c r="G197" s="4"/>
      <c r="H197" s="4"/>
    </row>
    <row r="198" spans="1:8" x14ac:dyDescent="0.25">
      <c r="A198" s="54"/>
      <c r="B198" s="54"/>
      <c r="C198" s="53">
        <v>182389.77785799999</v>
      </c>
      <c r="D198" s="53">
        <v>3321.20183</v>
      </c>
      <c r="E198" s="53">
        <v>18.239000000000001</v>
      </c>
      <c r="F198" s="53" t="s">
        <v>12</v>
      </c>
      <c r="G198" s="4"/>
      <c r="H198" s="4"/>
    </row>
    <row r="199" spans="1:8" x14ac:dyDescent="0.25">
      <c r="A199" s="54"/>
      <c r="B199" s="54"/>
      <c r="C199" s="53">
        <v>33300816.313900001</v>
      </c>
      <c r="D199" s="53">
        <v>318873.97071999998</v>
      </c>
      <c r="E199" s="53">
        <v>7384.6180000000004</v>
      </c>
      <c r="F199" s="53" t="s">
        <v>12</v>
      </c>
      <c r="G199" s="4"/>
      <c r="H199" s="4"/>
    </row>
    <row r="200" spans="1:8" x14ac:dyDescent="0.25">
      <c r="A200" s="54"/>
      <c r="B200" s="54"/>
      <c r="C200" s="53">
        <v>47005.547331000002</v>
      </c>
      <c r="D200" s="53">
        <v>1249.0077100000001</v>
      </c>
      <c r="E200" s="53">
        <v>4.7009999999999996</v>
      </c>
      <c r="F200" s="53" t="s">
        <v>147</v>
      </c>
      <c r="G200" s="4"/>
      <c r="H200" s="4"/>
    </row>
    <row r="201" spans="1:8" x14ac:dyDescent="0.25">
      <c r="A201" s="54"/>
      <c r="B201" s="54"/>
      <c r="C201" s="53">
        <v>63186.023957999998</v>
      </c>
      <c r="D201" s="53">
        <v>1826.5396800000001</v>
      </c>
      <c r="E201" s="53">
        <v>6.319</v>
      </c>
      <c r="F201" s="53" t="s">
        <v>147</v>
      </c>
      <c r="G201" s="4"/>
      <c r="H201" s="4"/>
    </row>
    <row r="202" spans="1:8" x14ac:dyDescent="0.25">
      <c r="A202" s="54"/>
      <c r="B202" s="54"/>
      <c r="C202" s="53">
        <v>10576.008206</v>
      </c>
      <c r="D202" s="53">
        <v>451.03892999999999</v>
      </c>
      <c r="E202" s="53">
        <v>1.0580000000000001</v>
      </c>
      <c r="F202" s="53" t="s">
        <v>147</v>
      </c>
      <c r="G202" s="4"/>
      <c r="H202" s="4"/>
    </row>
    <row r="203" spans="1:8" x14ac:dyDescent="0.25">
      <c r="A203" s="54"/>
      <c r="B203" s="54"/>
      <c r="C203" s="53">
        <v>430997.762368</v>
      </c>
      <c r="D203" s="53">
        <v>5783.1374599999999</v>
      </c>
      <c r="E203" s="53">
        <v>43.101999999999997</v>
      </c>
      <c r="F203" s="53" t="s">
        <v>147</v>
      </c>
      <c r="G203" s="4"/>
      <c r="H203" s="4"/>
    </row>
    <row r="204" spans="1:8" x14ac:dyDescent="0.25">
      <c r="A204" s="54"/>
      <c r="B204" s="54"/>
      <c r="C204" s="53">
        <v>21422.906557999999</v>
      </c>
      <c r="D204" s="53">
        <v>559.70078999999998</v>
      </c>
      <c r="E204" s="53">
        <v>2.1419999999999999</v>
      </c>
      <c r="F204" s="53" t="s">
        <v>147</v>
      </c>
      <c r="G204" s="4"/>
      <c r="H204" s="4"/>
    </row>
    <row r="205" spans="1:8" x14ac:dyDescent="0.25">
      <c r="A205" s="54"/>
      <c r="B205" s="54"/>
      <c r="C205" s="53">
        <v>105629.92449200001</v>
      </c>
      <c r="D205" s="53">
        <v>2288.0092100000002</v>
      </c>
      <c r="E205" s="53">
        <v>10.563000000000001</v>
      </c>
      <c r="F205" s="53" t="s">
        <v>147</v>
      </c>
      <c r="G205" s="4"/>
      <c r="H205" s="4"/>
    </row>
    <row r="206" spans="1:8" x14ac:dyDescent="0.25">
      <c r="A206" s="54"/>
      <c r="B206" s="54"/>
      <c r="C206" s="53">
        <v>43967.237717000004</v>
      </c>
      <c r="D206" s="53">
        <v>1375.1281899999999</v>
      </c>
      <c r="E206" s="53">
        <v>4.3970000000000002</v>
      </c>
      <c r="F206" s="53" t="s">
        <v>147</v>
      </c>
      <c r="G206" s="4"/>
      <c r="H206" s="4"/>
    </row>
    <row r="207" spans="1:8" x14ac:dyDescent="0.25">
      <c r="A207" s="54"/>
      <c r="B207" s="54"/>
      <c r="C207" s="53">
        <v>71873.539090000006</v>
      </c>
      <c r="D207" s="53">
        <v>1633.0862500000001</v>
      </c>
      <c r="E207" s="53">
        <v>7.1870000000000003</v>
      </c>
      <c r="F207" s="53" t="s">
        <v>147</v>
      </c>
      <c r="G207" s="4"/>
      <c r="H207" s="4"/>
    </row>
    <row r="208" spans="1:8" x14ac:dyDescent="0.25">
      <c r="A208" s="54"/>
      <c r="B208" s="54"/>
      <c r="C208" s="53">
        <v>74845.123678000004</v>
      </c>
      <c r="D208" s="53">
        <v>1194.6916799999999</v>
      </c>
      <c r="E208" s="53">
        <v>7.516</v>
      </c>
      <c r="F208" s="53" t="s">
        <v>12</v>
      </c>
      <c r="G208" s="4"/>
      <c r="H208" s="4"/>
    </row>
    <row r="209" spans="1:8" x14ac:dyDescent="0.25">
      <c r="A209" s="54"/>
      <c r="B209" s="54"/>
      <c r="C209" s="53">
        <v>224600.086133</v>
      </c>
      <c r="D209" s="53">
        <v>3492.1951800000002</v>
      </c>
      <c r="E209" s="53">
        <v>22.46</v>
      </c>
      <c r="F209" s="53" t="s">
        <v>12</v>
      </c>
      <c r="G209" s="4"/>
      <c r="H209" s="4"/>
    </row>
    <row r="210" spans="1:8" x14ac:dyDescent="0.25">
      <c r="A210" s="54"/>
      <c r="B210" s="54"/>
      <c r="C210" s="53">
        <v>120366.235502</v>
      </c>
      <c r="D210" s="53">
        <v>2916.4157500000001</v>
      </c>
      <c r="E210" s="53">
        <v>13.569000000000001</v>
      </c>
      <c r="F210" s="53" t="s">
        <v>12</v>
      </c>
      <c r="G210" s="4"/>
      <c r="H210" s="4"/>
    </row>
    <row r="211" spans="1:8" x14ac:dyDescent="0.25">
      <c r="A211" s="54"/>
      <c r="B211" s="54"/>
      <c r="C211" s="53">
        <v>101203.665345</v>
      </c>
      <c r="D211" s="53">
        <v>1966.3983700000001</v>
      </c>
      <c r="E211" s="53">
        <v>10.119999999999999</v>
      </c>
      <c r="F211" s="53" t="s">
        <v>12</v>
      </c>
      <c r="G211" s="4"/>
      <c r="H211" s="4"/>
    </row>
    <row r="212" spans="1:8" x14ac:dyDescent="0.25">
      <c r="A212" s="54"/>
      <c r="B212" s="54"/>
      <c r="C212" s="53">
        <v>15758412.7543</v>
      </c>
      <c r="D212" s="53">
        <v>227187.58919999999</v>
      </c>
      <c r="E212" s="53">
        <v>7913.8649999999998</v>
      </c>
      <c r="F212" s="53" t="s">
        <v>147</v>
      </c>
      <c r="G212" s="4"/>
      <c r="H212" s="4"/>
    </row>
    <row r="213" spans="1:8" x14ac:dyDescent="0.25">
      <c r="A213" s="54"/>
      <c r="B213" s="54"/>
      <c r="C213" s="53">
        <v>14209.876758</v>
      </c>
      <c r="D213" s="53">
        <v>1681.7642000000001</v>
      </c>
      <c r="E213" s="53">
        <v>7.9580000000000002</v>
      </c>
      <c r="F213" s="53" t="s">
        <v>12</v>
      </c>
      <c r="G213" s="4"/>
      <c r="H213" s="4"/>
    </row>
    <row r="214" spans="1:8" x14ac:dyDescent="0.25">
      <c r="A214" s="54"/>
      <c r="B214" s="54"/>
      <c r="C214" s="53">
        <v>41414.045768999997</v>
      </c>
      <c r="D214" s="53">
        <v>3277.0156499999998</v>
      </c>
      <c r="E214" s="53">
        <v>24.774999999999999</v>
      </c>
      <c r="F214" s="53" t="s">
        <v>12</v>
      </c>
      <c r="G214" s="4"/>
      <c r="H214" s="4"/>
    </row>
    <row r="215" spans="1:8" x14ac:dyDescent="0.25">
      <c r="A215" s="54"/>
      <c r="B215" s="54"/>
      <c r="C215" s="53">
        <v>1160924.6303399999</v>
      </c>
      <c r="D215" s="53">
        <v>12888.75101</v>
      </c>
      <c r="E215" s="53">
        <v>120.70399999999999</v>
      </c>
      <c r="F215" s="53" t="s">
        <v>12</v>
      </c>
      <c r="G215" s="4"/>
      <c r="H215" s="4"/>
    </row>
    <row r="216" spans="1:8" x14ac:dyDescent="0.25">
      <c r="A216" s="54"/>
      <c r="B216" s="54"/>
      <c r="C216" s="53">
        <v>229132.65510800001</v>
      </c>
      <c r="D216" s="53">
        <v>4214.4900699999998</v>
      </c>
      <c r="E216" s="53">
        <v>31.873999999999999</v>
      </c>
      <c r="F216" s="53" t="s">
        <v>12</v>
      </c>
      <c r="G216" s="4"/>
      <c r="H216" s="4"/>
    </row>
    <row r="217" spans="1:8" x14ac:dyDescent="0.25">
      <c r="A217" s="54"/>
      <c r="B217" s="54"/>
      <c r="C217" s="53">
        <v>1253877.30914</v>
      </c>
      <c r="D217" s="53">
        <v>50017.897729999997</v>
      </c>
      <c r="E217" s="53">
        <v>862.69399999999996</v>
      </c>
      <c r="F217" s="53" t="s">
        <v>147</v>
      </c>
      <c r="G217" s="4"/>
      <c r="H217" s="4"/>
    </row>
    <row r="218" spans="1:8" x14ac:dyDescent="0.25">
      <c r="A218" s="54"/>
      <c r="B218" s="54"/>
      <c r="C218" s="53">
        <v>545884.02396699996</v>
      </c>
      <c r="D218" s="53">
        <v>4408.9618</v>
      </c>
      <c r="E218" s="53">
        <v>54.588000000000001</v>
      </c>
      <c r="F218" s="53" t="s">
        <v>12</v>
      </c>
      <c r="G218" s="4"/>
      <c r="H218" s="4"/>
    </row>
    <row r="219" spans="1:8" x14ac:dyDescent="0.25">
      <c r="A219" s="54"/>
      <c r="B219" s="54"/>
      <c r="C219" s="53">
        <v>85543.990428000005</v>
      </c>
      <c r="D219" s="53">
        <v>1849.7470599999999</v>
      </c>
      <c r="E219" s="53">
        <v>9.3840000000000003</v>
      </c>
      <c r="F219" s="53" t="s">
        <v>12</v>
      </c>
      <c r="G219" s="4"/>
      <c r="H219" s="4"/>
    </row>
    <row r="220" spans="1:8" x14ac:dyDescent="0.25">
      <c r="A220" s="54"/>
      <c r="B220" s="54"/>
      <c r="C220" s="53">
        <v>19725.927592</v>
      </c>
      <c r="D220" s="53">
        <v>641.72911999999997</v>
      </c>
      <c r="E220" s="53">
        <v>1.9730000000000001</v>
      </c>
      <c r="F220" s="53" t="s">
        <v>12</v>
      </c>
      <c r="G220" s="4"/>
      <c r="H220" s="4"/>
    </row>
    <row r="221" spans="1:8" x14ac:dyDescent="0.25">
      <c r="A221" s="54"/>
      <c r="B221" s="54"/>
      <c r="C221" s="53">
        <v>70735.199781999996</v>
      </c>
      <c r="D221" s="53">
        <v>1637.6903</v>
      </c>
      <c r="E221" s="53">
        <v>7.0739999999999998</v>
      </c>
      <c r="F221" s="53" t="s">
        <v>12</v>
      </c>
      <c r="G221" s="4"/>
      <c r="H221" s="4"/>
    </row>
    <row r="222" spans="1:8" x14ac:dyDescent="0.25">
      <c r="A222" s="54"/>
      <c r="B222" s="54"/>
      <c r="C222" s="53">
        <v>62251.412861999997</v>
      </c>
      <c r="D222" s="53">
        <v>1691.5379800000001</v>
      </c>
      <c r="E222" s="53">
        <v>6.2249999999999996</v>
      </c>
      <c r="F222" s="53" t="s">
        <v>12</v>
      </c>
      <c r="G222" s="4"/>
      <c r="H222" s="4"/>
    </row>
    <row r="223" spans="1:8" x14ac:dyDescent="0.25">
      <c r="A223" s="54"/>
      <c r="B223" s="54"/>
      <c r="C223" s="53">
        <v>42459.820568000003</v>
      </c>
      <c r="D223" s="53">
        <v>1098.11393</v>
      </c>
      <c r="E223" s="53">
        <v>4.2460000000000004</v>
      </c>
      <c r="F223" s="53" t="s">
        <v>12</v>
      </c>
      <c r="G223" s="4"/>
      <c r="H223" s="4"/>
    </row>
    <row r="224" spans="1:8" x14ac:dyDescent="0.25">
      <c r="A224" s="54"/>
      <c r="B224" s="54"/>
      <c r="C224" s="53">
        <v>3104.0444309999998</v>
      </c>
      <c r="D224" s="53">
        <v>268.10376000000002</v>
      </c>
      <c r="E224" s="53">
        <v>0.31</v>
      </c>
      <c r="F224" s="53" t="s">
        <v>12</v>
      </c>
      <c r="G224" s="4"/>
      <c r="H224" s="4"/>
    </row>
    <row r="225" spans="1:8" x14ac:dyDescent="0.25">
      <c r="A225" s="54"/>
      <c r="B225" s="54"/>
      <c r="C225" s="53">
        <v>159892.671049</v>
      </c>
      <c r="D225" s="53">
        <v>2654.9008600000002</v>
      </c>
      <c r="E225" s="53">
        <v>15.989000000000001</v>
      </c>
      <c r="F225" s="53" t="s">
        <v>12</v>
      </c>
      <c r="G225" s="4"/>
      <c r="H225" s="4"/>
    </row>
    <row r="226" spans="1:8" x14ac:dyDescent="0.25">
      <c r="A226" s="54"/>
      <c r="B226" s="54"/>
      <c r="C226" s="53">
        <v>40012.192202999999</v>
      </c>
      <c r="D226" s="53">
        <v>1491.35043</v>
      </c>
      <c r="E226" s="53">
        <v>4.0010000000000003</v>
      </c>
      <c r="F226" s="53" t="s">
        <v>12</v>
      </c>
      <c r="G226" s="4"/>
      <c r="H226" s="4"/>
    </row>
    <row r="227" spans="1:8" x14ac:dyDescent="0.25">
      <c r="A227" s="54"/>
      <c r="B227" s="54"/>
      <c r="C227" s="53">
        <v>135417.27460500001</v>
      </c>
      <c r="D227" s="53">
        <v>1627.25425</v>
      </c>
      <c r="E227" s="53">
        <v>13.542</v>
      </c>
      <c r="F227" s="53" t="s">
        <v>12</v>
      </c>
      <c r="G227" s="4"/>
      <c r="H227" s="4"/>
    </row>
    <row r="228" spans="1:8" x14ac:dyDescent="0.25">
      <c r="A228" s="54"/>
      <c r="B228" s="54"/>
      <c r="C228" s="53">
        <v>1341383.53058</v>
      </c>
      <c r="D228" s="53">
        <v>11046.322609999999</v>
      </c>
      <c r="E228" s="53">
        <v>137.99799999999999</v>
      </c>
      <c r="F228" s="53" t="s">
        <v>12</v>
      </c>
      <c r="G228" s="4"/>
      <c r="H228" s="4"/>
    </row>
    <row r="229" spans="1:8" x14ac:dyDescent="0.25">
      <c r="A229" s="54"/>
      <c r="B229" s="54"/>
      <c r="C229" s="53">
        <v>20804.659919000002</v>
      </c>
      <c r="D229" s="53">
        <v>761.31943000000001</v>
      </c>
      <c r="E229" s="53">
        <v>2.33</v>
      </c>
      <c r="F229" s="53" t="s">
        <v>12</v>
      </c>
      <c r="G229" s="4"/>
      <c r="H229" s="4"/>
    </row>
    <row r="230" spans="1:8" x14ac:dyDescent="0.25">
      <c r="A230" s="54"/>
      <c r="B230" s="54"/>
      <c r="C230" s="53">
        <v>22316.048959</v>
      </c>
      <c r="D230" s="53">
        <v>735.87351000000001</v>
      </c>
      <c r="E230" s="53">
        <v>2.2320000000000002</v>
      </c>
      <c r="F230" s="53" t="s">
        <v>12</v>
      </c>
      <c r="G230" s="4"/>
      <c r="H230" s="4"/>
    </row>
    <row r="231" spans="1:8" x14ac:dyDescent="0.25">
      <c r="A231" s="54"/>
      <c r="B231" s="54"/>
      <c r="C231" s="53">
        <v>1039.015279</v>
      </c>
      <c r="D231" s="53">
        <v>4824.7447099999999</v>
      </c>
      <c r="E231" s="53">
        <v>36.542000000000002</v>
      </c>
      <c r="F231" s="53" t="s">
        <v>12</v>
      </c>
      <c r="G231" s="4"/>
      <c r="H231" s="4"/>
    </row>
    <row r="232" spans="1:8" x14ac:dyDescent="0.25">
      <c r="A232" s="54"/>
      <c r="B232" s="54"/>
      <c r="C232" s="53">
        <v>1161663.1053500001</v>
      </c>
      <c r="D232" s="53">
        <v>8673.0299599999998</v>
      </c>
      <c r="E232" s="53">
        <v>116.166</v>
      </c>
      <c r="F232" s="53" t="s">
        <v>12</v>
      </c>
      <c r="G232" s="4"/>
      <c r="H232" s="4"/>
    </row>
    <row r="233" spans="1:8" x14ac:dyDescent="0.25">
      <c r="A233" s="54"/>
      <c r="B233" s="54"/>
      <c r="C233" s="53">
        <v>487681.12036200002</v>
      </c>
      <c r="D233" s="53">
        <v>17292.45766</v>
      </c>
      <c r="E233" s="53">
        <v>226.965</v>
      </c>
      <c r="F233" s="53" t="s">
        <v>147</v>
      </c>
      <c r="G233" s="4"/>
      <c r="H233" s="4"/>
    </row>
    <row r="234" spans="1:8" x14ac:dyDescent="0.25">
      <c r="A234" s="54"/>
      <c r="B234" s="54"/>
      <c r="C234" s="53">
        <v>562665.93292599998</v>
      </c>
      <c r="D234" s="53">
        <v>5086.22786</v>
      </c>
      <c r="E234" s="53">
        <v>56.267000000000003</v>
      </c>
      <c r="F234" s="53" t="s">
        <v>147</v>
      </c>
      <c r="G234" s="4"/>
      <c r="H234" s="4"/>
    </row>
    <row r="235" spans="1:8" x14ac:dyDescent="0.25">
      <c r="A235" s="54"/>
      <c r="B235" s="54"/>
      <c r="C235" s="53">
        <v>72443.447595999998</v>
      </c>
      <c r="D235" s="53">
        <v>1503.9121399999999</v>
      </c>
      <c r="E235" s="53">
        <v>7.2439999999999998</v>
      </c>
      <c r="F235" s="53" t="s">
        <v>147</v>
      </c>
      <c r="G235" s="4"/>
      <c r="H235" s="4"/>
    </row>
    <row r="236" spans="1:8" x14ac:dyDescent="0.25">
      <c r="A236" s="54"/>
      <c r="B236" s="54"/>
      <c r="C236" s="53">
        <v>246647.47932300001</v>
      </c>
      <c r="D236" s="53">
        <v>3817.3183199999999</v>
      </c>
      <c r="E236" s="53">
        <v>25.085999999999999</v>
      </c>
      <c r="F236" s="53" t="s">
        <v>147</v>
      </c>
      <c r="G236" s="4"/>
      <c r="H236" s="4"/>
    </row>
    <row r="237" spans="1:8" x14ac:dyDescent="0.25">
      <c r="A237" s="54"/>
      <c r="B237" s="54"/>
      <c r="C237" s="53">
        <v>309404.97127799998</v>
      </c>
      <c r="D237" s="53">
        <v>3134.93597</v>
      </c>
      <c r="E237" s="53">
        <v>30.94</v>
      </c>
      <c r="F237" s="53" t="s">
        <v>147</v>
      </c>
      <c r="G237" s="4"/>
      <c r="H237" s="4"/>
    </row>
    <row r="238" spans="1:8" x14ac:dyDescent="0.25">
      <c r="A238" s="54"/>
      <c r="B238" s="54"/>
      <c r="C238" s="53">
        <v>190671.40924400001</v>
      </c>
      <c r="D238" s="53">
        <v>3047.7872400000001</v>
      </c>
      <c r="E238" s="53">
        <v>19.067</v>
      </c>
      <c r="F238" s="53" t="s">
        <v>147</v>
      </c>
      <c r="G238" s="4"/>
      <c r="H238" s="4"/>
    </row>
    <row r="239" spans="1:8" x14ac:dyDescent="0.25">
      <c r="A239" s="54"/>
      <c r="B239" s="54"/>
      <c r="C239" s="53">
        <v>31316.839774</v>
      </c>
      <c r="D239" s="53">
        <v>806.57768999999996</v>
      </c>
      <c r="E239" s="53">
        <v>3.1320000000000001</v>
      </c>
      <c r="F239" s="53" t="s">
        <v>147</v>
      </c>
      <c r="G239" s="4"/>
      <c r="H239" s="4"/>
    </row>
    <row r="240" spans="1:8" x14ac:dyDescent="0.25">
      <c r="A240" s="54"/>
      <c r="B240" s="54"/>
      <c r="C240" s="53">
        <v>376840.12917799997</v>
      </c>
      <c r="D240" s="53">
        <v>5614.0165500000003</v>
      </c>
      <c r="E240" s="53">
        <v>37.683999999999997</v>
      </c>
      <c r="F240" s="53" t="s">
        <v>147</v>
      </c>
      <c r="G240" s="4"/>
      <c r="H240" s="4"/>
    </row>
    <row r="241" spans="1:8" x14ac:dyDescent="0.25">
      <c r="A241" s="54"/>
      <c r="B241" s="54"/>
      <c r="C241" s="53">
        <v>138473.13780500001</v>
      </c>
      <c r="D241" s="53">
        <v>2379.8690000000001</v>
      </c>
      <c r="E241" s="53">
        <v>13.847</v>
      </c>
      <c r="F241" s="53" t="s">
        <v>147</v>
      </c>
      <c r="G241" s="4"/>
      <c r="H241" s="4"/>
    </row>
    <row r="242" spans="1:8" x14ac:dyDescent="0.25">
      <c r="A242" s="54"/>
      <c r="B242" s="54"/>
      <c r="C242" s="53">
        <v>1900461.0707700001</v>
      </c>
      <c r="D242" s="53">
        <v>23724.609690000001</v>
      </c>
      <c r="E242" s="53">
        <v>245.14400000000001</v>
      </c>
      <c r="F242" s="53" t="s">
        <v>147</v>
      </c>
      <c r="G242" s="4"/>
      <c r="H242" s="4"/>
    </row>
    <row r="243" spans="1:8" x14ac:dyDescent="0.25">
      <c r="A243" s="54"/>
      <c r="B243" s="54"/>
      <c r="C243" s="53">
        <v>1153175.75786</v>
      </c>
      <c r="D243" s="53">
        <v>5080.2016599999997</v>
      </c>
      <c r="E243" s="53">
        <v>115.318</v>
      </c>
      <c r="F243" s="53" t="s">
        <v>164</v>
      </c>
      <c r="G243" s="4"/>
      <c r="H243" s="4"/>
    </row>
    <row r="244" spans="1:8" x14ac:dyDescent="0.25">
      <c r="A244" s="54"/>
      <c r="B244" s="54"/>
      <c r="C244" s="53">
        <v>285407.617631</v>
      </c>
      <c r="D244" s="53">
        <v>28985.50909</v>
      </c>
      <c r="E244" s="53">
        <v>612.23299999999995</v>
      </c>
      <c r="F244" s="53" t="s">
        <v>13</v>
      </c>
      <c r="G244" s="4"/>
      <c r="H244" s="4"/>
    </row>
    <row r="245" spans="1:8" x14ac:dyDescent="0.25">
      <c r="A245" s="54" t="s">
        <v>175</v>
      </c>
      <c r="B245" s="54" t="s">
        <v>181</v>
      </c>
      <c r="C245" s="53">
        <v>564448.40273600002</v>
      </c>
      <c r="D245" s="53">
        <v>4189.7500600000003</v>
      </c>
      <c r="E245" s="53">
        <v>65.769000000000005</v>
      </c>
      <c r="F245" s="53" t="s">
        <v>178</v>
      </c>
      <c r="G245" s="4"/>
      <c r="H245" s="4"/>
    </row>
    <row r="246" spans="1:8" x14ac:dyDescent="0.25">
      <c r="A246" s="54"/>
      <c r="B246" s="54"/>
      <c r="C246" s="53">
        <v>154081.67342100001</v>
      </c>
      <c r="D246" s="53">
        <v>3421.2585300000001</v>
      </c>
      <c r="E246" s="53">
        <v>25.751000000000001</v>
      </c>
      <c r="F246" s="53" t="s">
        <v>12</v>
      </c>
      <c r="G246" s="4"/>
      <c r="H246" s="4"/>
    </row>
    <row r="247" spans="1:8" x14ac:dyDescent="0.25">
      <c r="A247" s="54"/>
      <c r="B247" s="54"/>
      <c r="C247" s="53">
        <v>95625.280448000005</v>
      </c>
      <c r="D247" s="53">
        <v>2383.1030799999999</v>
      </c>
      <c r="E247" s="53">
        <v>21.859000000000002</v>
      </c>
      <c r="F247" s="53" t="s">
        <v>12</v>
      </c>
      <c r="G247" s="4"/>
      <c r="H247" s="4"/>
    </row>
    <row r="248" spans="1:8" x14ac:dyDescent="0.25">
      <c r="A248" s="54"/>
      <c r="B248" s="54"/>
      <c r="C248" s="53">
        <v>33300816.313900001</v>
      </c>
      <c r="D248" s="53">
        <v>318873.97071999998</v>
      </c>
      <c r="E248" s="53">
        <v>7384.6180000000004</v>
      </c>
      <c r="F248" s="53" t="s">
        <v>12</v>
      </c>
      <c r="G248" s="4"/>
      <c r="H248" s="4"/>
    </row>
    <row r="249" spans="1:8" x14ac:dyDescent="0.25">
      <c r="A249" s="54"/>
      <c r="B249" s="54"/>
      <c r="C249" s="53">
        <v>15758412.7543</v>
      </c>
      <c r="D249" s="53">
        <v>227187.58919999999</v>
      </c>
      <c r="E249" s="53">
        <v>7913.8649999999998</v>
      </c>
      <c r="F249" s="53" t="s">
        <v>147</v>
      </c>
      <c r="G249" s="4"/>
      <c r="H249" s="4"/>
    </row>
    <row r="250" spans="1:8" x14ac:dyDescent="0.25">
      <c r="A250" s="54"/>
      <c r="B250" s="54"/>
      <c r="C250" s="53">
        <v>23429.930151</v>
      </c>
      <c r="D250" s="53">
        <v>345686.28996999998</v>
      </c>
      <c r="E250" s="53">
        <v>18264.552</v>
      </c>
      <c r="F250" s="53" t="s">
        <v>147</v>
      </c>
      <c r="G250" s="4"/>
      <c r="H250" s="4"/>
    </row>
    <row r="251" spans="1:8" x14ac:dyDescent="0.25">
      <c r="A251" s="54" t="s">
        <v>175</v>
      </c>
      <c r="B251" s="54" t="s">
        <v>180</v>
      </c>
      <c r="C251" s="53">
        <v>95625.280448000005</v>
      </c>
      <c r="D251" s="53">
        <v>2383.1030799999999</v>
      </c>
      <c r="E251" s="53">
        <v>21.859000000000002</v>
      </c>
      <c r="F251" s="53" t="s">
        <v>12</v>
      </c>
      <c r="G251" s="4"/>
      <c r="H251" s="4"/>
    </row>
    <row r="252" spans="1:8" x14ac:dyDescent="0.25">
      <c r="A252" s="54"/>
      <c r="B252" s="54"/>
      <c r="C252" s="53">
        <v>33300816.313900001</v>
      </c>
      <c r="D252" s="53">
        <v>318873.97071999998</v>
      </c>
      <c r="E252" s="53">
        <v>7384.6180000000004</v>
      </c>
      <c r="F252" s="53" t="s">
        <v>12</v>
      </c>
      <c r="G252" s="4"/>
      <c r="H252" s="4"/>
    </row>
    <row r="253" spans="1:8" x14ac:dyDescent="0.25">
      <c r="A253" s="54" t="s">
        <v>175</v>
      </c>
      <c r="B253" s="54" t="s">
        <v>179</v>
      </c>
      <c r="C253" s="53">
        <v>564448.40273600002</v>
      </c>
      <c r="D253" s="53">
        <v>4189.7500600000003</v>
      </c>
      <c r="E253" s="53">
        <v>65.769000000000005</v>
      </c>
      <c r="F253" s="53" t="s">
        <v>178</v>
      </c>
      <c r="G253" s="4"/>
      <c r="H253" s="4"/>
    </row>
    <row r="254" spans="1:8" x14ac:dyDescent="0.25">
      <c r="A254" s="54"/>
      <c r="B254" s="54"/>
      <c r="C254" s="53">
        <v>154081.67342100001</v>
      </c>
      <c r="D254" s="53">
        <v>3421.2585300000001</v>
      </c>
      <c r="E254" s="53">
        <v>25.751000000000001</v>
      </c>
      <c r="F254" s="53" t="s">
        <v>12</v>
      </c>
      <c r="G254" s="4"/>
      <c r="H254" s="4"/>
    </row>
    <row r="255" spans="1:8" x14ac:dyDescent="0.25">
      <c r="A255" s="54"/>
      <c r="B255" s="54"/>
      <c r="C255" s="53">
        <v>95625.280448000005</v>
      </c>
      <c r="D255" s="53">
        <v>2383.1030799999999</v>
      </c>
      <c r="E255" s="53">
        <v>21.859000000000002</v>
      </c>
      <c r="F255" s="53" t="s">
        <v>12</v>
      </c>
      <c r="G255" s="4"/>
      <c r="H255" s="4"/>
    </row>
    <row r="256" spans="1:8" x14ac:dyDescent="0.25">
      <c r="A256" s="54"/>
      <c r="B256" s="54"/>
      <c r="C256" s="53">
        <v>33300816.313900001</v>
      </c>
      <c r="D256" s="53">
        <v>318873.97071999998</v>
      </c>
      <c r="E256" s="53">
        <v>7384.6180000000004</v>
      </c>
      <c r="F256" s="53" t="s">
        <v>12</v>
      </c>
      <c r="G256" s="4"/>
      <c r="H256" s="4"/>
    </row>
    <row r="257" spans="1:8" x14ac:dyDescent="0.25">
      <c r="A257" s="54"/>
      <c r="B257" s="54"/>
      <c r="C257" s="53">
        <v>224600.086133</v>
      </c>
      <c r="D257" s="53">
        <v>3492.1951800000002</v>
      </c>
      <c r="E257" s="53">
        <v>22.46</v>
      </c>
      <c r="F257" s="53" t="s">
        <v>12</v>
      </c>
      <c r="G257" s="4"/>
      <c r="H257" s="4"/>
    </row>
    <row r="258" spans="1:8" x14ac:dyDescent="0.25">
      <c r="A258" s="54"/>
      <c r="B258" s="54"/>
      <c r="C258" s="53">
        <v>101203.665345</v>
      </c>
      <c r="D258" s="53">
        <v>1966.3983700000001</v>
      </c>
      <c r="E258" s="53">
        <v>10.119999999999999</v>
      </c>
      <c r="F258" s="53" t="s">
        <v>12</v>
      </c>
      <c r="G258" s="4"/>
      <c r="H258" s="4"/>
    </row>
    <row r="259" spans="1:8" x14ac:dyDescent="0.25">
      <c r="A259" s="54"/>
      <c r="B259" s="54"/>
      <c r="C259" s="53">
        <v>15758412.7543</v>
      </c>
      <c r="D259" s="53">
        <v>227187.58919999999</v>
      </c>
      <c r="E259" s="53">
        <v>7913.8649999999998</v>
      </c>
      <c r="F259" s="53" t="s">
        <v>147</v>
      </c>
      <c r="G259" s="4"/>
      <c r="H259" s="4"/>
    </row>
    <row r="260" spans="1:8" x14ac:dyDescent="0.25">
      <c r="A260" s="54" t="s">
        <v>175</v>
      </c>
      <c r="B260" s="54" t="s">
        <v>177</v>
      </c>
      <c r="C260" s="53">
        <v>322353.94914600003</v>
      </c>
      <c r="D260" s="53">
        <v>3141.1688300000001</v>
      </c>
      <c r="E260" s="53">
        <v>43.332000000000001</v>
      </c>
      <c r="F260" s="53" t="s">
        <v>12</v>
      </c>
      <c r="G260" s="4"/>
      <c r="H260" s="4"/>
    </row>
    <row r="261" spans="1:8" x14ac:dyDescent="0.25">
      <c r="A261" s="54"/>
      <c r="B261" s="54"/>
      <c r="C261" s="53">
        <v>30263.195094999999</v>
      </c>
      <c r="D261" s="53">
        <v>4052.7007600000002</v>
      </c>
      <c r="E261" s="53">
        <v>26.637</v>
      </c>
      <c r="F261" s="53" t="s">
        <v>12</v>
      </c>
      <c r="G261" s="4"/>
      <c r="H261" s="4"/>
    </row>
    <row r="262" spans="1:8" x14ac:dyDescent="0.25">
      <c r="A262" s="54"/>
      <c r="B262" s="54"/>
      <c r="C262" s="53">
        <v>33300816.313900001</v>
      </c>
      <c r="D262" s="53">
        <v>318873.97071999998</v>
      </c>
      <c r="E262" s="53">
        <v>7384.6180000000004</v>
      </c>
      <c r="F262" s="53" t="s">
        <v>12</v>
      </c>
      <c r="G262" s="4"/>
      <c r="H262" s="4"/>
    </row>
    <row r="263" spans="1:8" x14ac:dyDescent="0.25">
      <c r="A263" s="54"/>
      <c r="B263" s="54"/>
      <c r="C263" s="53">
        <v>11287.859413</v>
      </c>
      <c r="D263" s="53">
        <v>454.06713000000002</v>
      </c>
      <c r="E263" s="53">
        <v>1.129</v>
      </c>
      <c r="F263" s="53" t="s">
        <v>147</v>
      </c>
      <c r="G263" s="4"/>
      <c r="H263" s="4"/>
    </row>
    <row r="264" spans="1:8" x14ac:dyDescent="0.25">
      <c r="A264" s="54"/>
      <c r="B264" s="54"/>
      <c r="C264" s="53">
        <v>54970.003832000002</v>
      </c>
      <c r="D264" s="53">
        <v>1267.5769299999999</v>
      </c>
      <c r="E264" s="53">
        <v>5.4969999999999999</v>
      </c>
      <c r="F264" s="53" t="s">
        <v>147</v>
      </c>
      <c r="G264" s="4"/>
      <c r="H264" s="4"/>
    </row>
    <row r="265" spans="1:8" x14ac:dyDescent="0.25">
      <c r="A265" s="54"/>
      <c r="B265" s="54"/>
      <c r="C265" s="53">
        <v>29914.736980000001</v>
      </c>
      <c r="D265" s="53">
        <v>711.61815000000001</v>
      </c>
      <c r="E265" s="53">
        <v>2.9910000000000001</v>
      </c>
      <c r="F265" s="53" t="s">
        <v>147</v>
      </c>
      <c r="G265" s="4"/>
      <c r="H265" s="4"/>
    </row>
    <row r="266" spans="1:8" x14ac:dyDescent="0.25">
      <c r="A266" s="54"/>
      <c r="B266" s="54"/>
      <c r="C266" s="53">
        <v>77892.994372999994</v>
      </c>
      <c r="D266" s="53">
        <v>2228.82413</v>
      </c>
      <c r="E266" s="53">
        <v>7.7889999999999997</v>
      </c>
      <c r="F266" s="53" t="s">
        <v>147</v>
      </c>
      <c r="G266" s="4"/>
      <c r="H266" s="4"/>
    </row>
    <row r="267" spans="1:8" x14ac:dyDescent="0.25">
      <c r="A267" s="54"/>
      <c r="B267" s="54"/>
      <c r="C267" s="53">
        <v>86777.525970000002</v>
      </c>
      <c r="D267" s="53">
        <v>2026.7292600000001</v>
      </c>
      <c r="E267" s="53">
        <v>8.6780000000000008</v>
      </c>
      <c r="F267" s="53" t="s">
        <v>147</v>
      </c>
      <c r="G267" s="4"/>
      <c r="H267" s="4"/>
    </row>
    <row r="268" spans="1:8" x14ac:dyDescent="0.25">
      <c r="A268" s="54"/>
      <c r="B268" s="54"/>
      <c r="C268" s="53">
        <v>39036.770183000001</v>
      </c>
      <c r="D268" s="53">
        <v>1690.1253099999999</v>
      </c>
      <c r="E268" s="53">
        <v>3.9039999999999999</v>
      </c>
      <c r="F268" s="53" t="s">
        <v>147</v>
      </c>
      <c r="G268" s="4"/>
      <c r="H268" s="4"/>
    </row>
    <row r="269" spans="1:8" x14ac:dyDescent="0.25">
      <c r="A269" s="54"/>
      <c r="B269" s="54"/>
      <c r="C269" s="53">
        <v>52864.851774000002</v>
      </c>
      <c r="D269" s="53">
        <v>1506.8729800000001</v>
      </c>
      <c r="E269" s="53">
        <v>5.2859999999999996</v>
      </c>
      <c r="F269" s="53" t="s">
        <v>147</v>
      </c>
      <c r="G269" s="4"/>
      <c r="H269" s="4"/>
    </row>
    <row r="270" spans="1:8" x14ac:dyDescent="0.25">
      <c r="A270" s="54"/>
      <c r="B270" s="54"/>
      <c r="C270" s="53">
        <v>49928.991370000003</v>
      </c>
      <c r="D270" s="53">
        <v>1218.09618</v>
      </c>
      <c r="E270" s="53">
        <v>4.9930000000000003</v>
      </c>
      <c r="F270" s="53" t="s">
        <v>147</v>
      </c>
      <c r="G270" s="4"/>
      <c r="H270" s="4"/>
    </row>
    <row r="271" spans="1:8" x14ac:dyDescent="0.25">
      <c r="A271" s="54"/>
      <c r="B271" s="54"/>
      <c r="C271" s="53">
        <v>78886.863905000006</v>
      </c>
      <c r="D271" s="53">
        <v>2344.6366699999999</v>
      </c>
      <c r="E271" s="53">
        <v>7.8890000000000002</v>
      </c>
      <c r="F271" s="53" t="s">
        <v>147</v>
      </c>
      <c r="G271" s="4"/>
      <c r="H271" s="4"/>
    </row>
    <row r="272" spans="1:8" x14ac:dyDescent="0.25">
      <c r="A272" s="54"/>
      <c r="B272" s="54"/>
      <c r="C272" s="53">
        <v>24548.694060000002</v>
      </c>
      <c r="D272" s="53">
        <v>1263.84394</v>
      </c>
      <c r="E272" s="53">
        <v>2.4550000000000001</v>
      </c>
      <c r="F272" s="53" t="s">
        <v>147</v>
      </c>
      <c r="G272" s="4"/>
      <c r="H272" s="4"/>
    </row>
    <row r="273" spans="1:8" x14ac:dyDescent="0.25">
      <c r="A273" s="54"/>
      <c r="B273" s="54"/>
      <c r="C273" s="53">
        <v>94009.966648000001</v>
      </c>
      <c r="D273" s="53">
        <v>1557.32791</v>
      </c>
      <c r="E273" s="53">
        <v>9.4009999999999998</v>
      </c>
      <c r="F273" s="53" t="s">
        <v>12</v>
      </c>
      <c r="G273" s="4"/>
      <c r="H273" s="4"/>
    </row>
    <row r="274" spans="1:8" x14ac:dyDescent="0.25">
      <c r="A274" s="54"/>
      <c r="B274" s="54"/>
      <c r="C274" s="53">
        <v>200842.32391199999</v>
      </c>
      <c r="D274" s="53">
        <v>2440.0561899999998</v>
      </c>
      <c r="E274" s="53">
        <v>20.084</v>
      </c>
      <c r="F274" s="53" t="s">
        <v>147</v>
      </c>
      <c r="G274" s="4"/>
      <c r="H274" s="4"/>
    </row>
    <row r="275" spans="1:8" x14ac:dyDescent="0.25">
      <c r="A275" s="54"/>
      <c r="B275" s="54"/>
      <c r="C275" s="53">
        <v>124993.521349</v>
      </c>
      <c r="D275" s="53">
        <v>1804.0149799999999</v>
      </c>
      <c r="E275" s="53">
        <v>12.499000000000001</v>
      </c>
      <c r="F275" s="53" t="s">
        <v>147</v>
      </c>
      <c r="G275" s="4"/>
      <c r="H275" s="4"/>
    </row>
    <row r="276" spans="1:8" x14ac:dyDescent="0.25">
      <c r="A276" s="54"/>
      <c r="B276" s="54"/>
      <c r="C276" s="53">
        <v>1160924.6303399999</v>
      </c>
      <c r="D276" s="53">
        <v>12888.75101</v>
      </c>
      <c r="E276" s="53">
        <v>120.70399999999999</v>
      </c>
      <c r="F276" s="53" t="s">
        <v>12</v>
      </c>
      <c r="G276" s="4"/>
      <c r="H276" s="4"/>
    </row>
    <row r="277" spans="1:8" x14ac:dyDescent="0.25">
      <c r="A277" s="54"/>
      <c r="B277" s="54"/>
      <c r="C277" s="53">
        <v>101140.563068</v>
      </c>
      <c r="D277" s="53">
        <v>1718.1691599999999</v>
      </c>
      <c r="E277" s="53">
        <v>10.114000000000001</v>
      </c>
      <c r="F277" s="53" t="s">
        <v>12</v>
      </c>
      <c r="G277" s="4"/>
      <c r="H277" s="4"/>
    </row>
    <row r="278" spans="1:8" x14ac:dyDescent="0.25">
      <c r="A278" s="54"/>
      <c r="B278" s="54"/>
      <c r="C278" s="53">
        <v>229132.65510800001</v>
      </c>
      <c r="D278" s="53">
        <v>4214.4900699999998</v>
      </c>
      <c r="E278" s="53">
        <v>31.873999999999999</v>
      </c>
      <c r="F278" s="53" t="s">
        <v>12</v>
      </c>
      <c r="G278" s="4"/>
      <c r="H278" s="4"/>
    </row>
    <row r="279" spans="1:8" x14ac:dyDescent="0.25">
      <c r="A279" s="54"/>
      <c r="B279" s="54"/>
      <c r="C279" s="53">
        <v>157432.45336300001</v>
      </c>
      <c r="D279" s="53">
        <v>2202.7551100000001</v>
      </c>
      <c r="E279" s="53">
        <v>17.847999999999999</v>
      </c>
      <c r="F279" s="53" t="s">
        <v>12</v>
      </c>
      <c r="G279" s="4"/>
      <c r="H279" s="4"/>
    </row>
    <row r="280" spans="1:8" x14ac:dyDescent="0.25">
      <c r="A280" s="54"/>
      <c r="B280" s="54"/>
      <c r="C280" s="53">
        <v>62454.576172000001</v>
      </c>
      <c r="D280" s="53">
        <v>5808.3135300000004</v>
      </c>
      <c r="E280" s="53">
        <v>34.948999999999998</v>
      </c>
      <c r="F280" s="53" t="s">
        <v>12</v>
      </c>
      <c r="G280" s="4"/>
      <c r="H280" s="4"/>
    </row>
    <row r="281" spans="1:8" x14ac:dyDescent="0.25">
      <c r="A281" s="54"/>
      <c r="B281" s="54"/>
      <c r="C281" s="53">
        <v>16002.022276</v>
      </c>
      <c r="D281" s="53">
        <v>1676.56783</v>
      </c>
      <c r="E281" s="53">
        <v>5.1340000000000003</v>
      </c>
      <c r="F281" s="53" t="s">
        <v>147</v>
      </c>
      <c r="G281" s="4"/>
      <c r="H281" s="4"/>
    </row>
    <row r="282" spans="1:8" x14ac:dyDescent="0.25">
      <c r="A282" s="54"/>
      <c r="B282" s="54"/>
      <c r="C282" s="53">
        <v>30971.911165000001</v>
      </c>
      <c r="D282" s="53">
        <v>795.77632000000006</v>
      </c>
      <c r="E282" s="53">
        <v>3.097</v>
      </c>
      <c r="F282" s="53" t="s">
        <v>147</v>
      </c>
      <c r="G282" s="4"/>
      <c r="H282" s="4"/>
    </row>
    <row r="283" spans="1:8" x14ac:dyDescent="0.25">
      <c r="A283" s="54"/>
      <c r="B283" s="54"/>
      <c r="C283" s="53">
        <v>22980.890732</v>
      </c>
      <c r="D283" s="53">
        <v>714.10037999999997</v>
      </c>
      <c r="E283" s="53">
        <v>2.298</v>
      </c>
      <c r="F283" s="53" t="s">
        <v>147</v>
      </c>
      <c r="G283" s="4"/>
      <c r="H283" s="4"/>
    </row>
    <row r="284" spans="1:8" x14ac:dyDescent="0.25">
      <c r="A284" s="54"/>
      <c r="B284" s="54"/>
      <c r="C284" s="53">
        <v>1253877.30914</v>
      </c>
      <c r="D284" s="53">
        <v>50017.897729999997</v>
      </c>
      <c r="E284" s="53">
        <v>862.69399999999996</v>
      </c>
      <c r="F284" s="53" t="s">
        <v>147</v>
      </c>
      <c r="G284" s="4"/>
      <c r="H284" s="4"/>
    </row>
    <row r="285" spans="1:8" x14ac:dyDescent="0.25">
      <c r="A285" s="54"/>
      <c r="B285" s="54"/>
      <c r="C285" s="53">
        <v>4382.3397050000003</v>
      </c>
      <c r="D285" s="53">
        <v>323.93743999999998</v>
      </c>
      <c r="E285" s="53">
        <v>0.438</v>
      </c>
      <c r="F285" s="53" t="s">
        <v>12</v>
      </c>
      <c r="G285" s="4"/>
      <c r="H285" s="4"/>
    </row>
    <row r="286" spans="1:8" x14ac:dyDescent="0.25">
      <c r="A286" s="54"/>
      <c r="B286" s="54"/>
      <c r="C286" s="53">
        <v>10966.211315</v>
      </c>
      <c r="D286" s="53">
        <v>472.57181000000003</v>
      </c>
      <c r="E286" s="53" t="s">
        <v>176</v>
      </c>
      <c r="F286" s="53" t="s">
        <v>12</v>
      </c>
      <c r="G286" s="4"/>
      <c r="H286" s="4"/>
    </row>
    <row r="287" spans="1:8" x14ac:dyDescent="0.25">
      <c r="A287" s="54"/>
      <c r="B287" s="54"/>
      <c r="C287" s="53">
        <v>13970.152429</v>
      </c>
      <c r="D287" s="53">
        <v>565.94551000000001</v>
      </c>
      <c r="E287" s="53">
        <v>1.397</v>
      </c>
      <c r="F287" s="53" t="s">
        <v>12</v>
      </c>
      <c r="G287" s="4"/>
      <c r="H287" s="4"/>
    </row>
    <row r="288" spans="1:8" x14ac:dyDescent="0.25">
      <c r="A288" s="54"/>
      <c r="B288" s="54"/>
      <c r="C288" s="53">
        <v>42533.799938999997</v>
      </c>
      <c r="D288" s="53">
        <v>1826.30259</v>
      </c>
      <c r="E288" s="53">
        <v>4.2530000000000001</v>
      </c>
      <c r="F288" s="53" t="s">
        <v>12</v>
      </c>
      <c r="G288" s="4"/>
      <c r="H288" s="4"/>
    </row>
    <row r="289" spans="1:8" x14ac:dyDescent="0.25">
      <c r="A289" s="54"/>
      <c r="B289" s="54"/>
      <c r="C289" s="53">
        <v>220091.209401</v>
      </c>
      <c r="D289" s="53">
        <v>2541.23225</v>
      </c>
      <c r="E289" s="53">
        <v>22.009</v>
      </c>
      <c r="F289" s="53" t="s">
        <v>12</v>
      </c>
      <c r="G289" s="4"/>
      <c r="H289" s="4"/>
    </row>
    <row r="290" spans="1:8" x14ac:dyDescent="0.25">
      <c r="A290" s="54"/>
      <c r="B290" s="54"/>
      <c r="C290" s="53">
        <v>833223.41960999998</v>
      </c>
      <c r="D290" s="53">
        <v>7549.0916399999996</v>
      </c>
      <c r="E290" s="53">
        <v>88.356999999999999</v>
      </c>
      <c r="F290" s="53" t="s">
        <v>12</v>
      </c>
      <c r="G290" s="4"/>
      <c r="H290" s="4"/>
    </row>
    <row r="291" spans="1:8" x14ac:dyDescent="0.25">
      <c r="A291" s="54"/>
      <c r="B291" s="54"/>
      <c r="C291" s="53">
        <v>545884.02396699996</v>
      </c>
      <c r="D291" s="53">
        <v>4408.9618</v>
      </c>
      <c r="E291" s="53">
        <v>54.588000000000001</v>
      </c>
      <c r="F291" s="53" t="s">
        <v>12</v>
      </c>
      <c r="G291" s="4"/>
      <c r="H291" s="4"/>
    </row>
    <row r="292" spans="1:8" x14ac:dyDescent="0.25">
      <c r="A292" s="54"/>
      <c r="B292" s="54"/>
      <c r="C292" s="53">
        <v>1341383.53058</v>
      </c>
      <c r="D292" s="53">
        <v>11046.322609999999</v>
      </c>
      <c r="E292" s="53">
        <v>137.99799999999999</v>
      </c>
      <c r="F292" s="53" t="s">
        <v>12</v>
      </c>
      <c r="G292" s="4"/>
      <c r="H292" s="4"/>
    </row>
    <row r="293" spans="1:8" x14ac:dyDescent="0.25">
      <c r="A293" s="54"/>
      <c r="B293" s="54"/>
      <c r="C293" s="53">
        <v>708041.07973200001</v>
      </c>
      <c r="D293" s="53">
        <v>9109.4108300000007</v>
      </c>
      <c r="E293" s="53">
        <v>70.804000000000002</v>
      </c>
      <c r="F293" s="53" t="s">
        <v>147</v>
      </c>
      <c r="G293" s="4"/>
      <c r="H293" s="4"/>
    </row>
    <row r="294" spans="1:8" x14ac:dyDescent="0.25">
      <c r="A294" s="54"/>
      <c r="B294" s="54"/>
      <c r="C294" s="53">
        <v>487681.12036200002</v>
      </c>
      <c r="D294" s="53">
        <v>17292.45766</v>
      </c>
      <c r="E294" s="53">
        <v>226.965</v>
      </c>
      <c r="F294" s="53" t="s">
        <v>147</v>
      </c>
      <c r="G294" s="4"/>
      <c r="H294" s="4"/>
    </row>
    <row r="295" spans="1:8" x14ac:dyDescent="0.25">
      <c r="A295" s="54"/>
      <c r="B295" s="54"/>
      <c r="C295" s="53">
        <v>562665.93292599998</v>
      </c>
      <c r="D295" s="53">
        <v>5086.22786</v>
      </c>
      <c r="E295" s="53">
        <v>56.267000000000003</v>
      </c>
      <c r="F295" s="53" t="s">
        <v>147</v>
      </c>
      <c r="G295" s="4"/>
      <c r="H295" s="4"/>
    </row>
    <row r="296" spans="1:8" x14ac:dyDescent="0.25">
      <c r="A296" s="54"/>
      <c r="B296" s="54"/>
      <c r="C296" s="53">
        <v>1153175.75786</v>
      </c>
      <c r="D296" s="53">
        <v>5080.2016599999997</v>
      </c>
      <c r="E296" s="53">
        <v>115.318</v>
      </c>
      <c r="F296" s="53" t="s">
        <v>164</v>
      </c>
      <c r="G296" s="4"/>
      <c r="H296" s="4"/>
    </row>
    <row r="297" spans="1:8" x14ac:dyDescent="0.25">
      <c r="A297" s="54"/>
      <c r="B297" s="54"/>
      <c r="C297" s="53">
        <v>13752.537969000001</v>
      </c>
      <c r="D297" s="53">
        <v>530.07592</v>
      </c>
      <c r="E297" s="53">
        <v>1.375</v>
      </c>
      <c r="F297" s="53" t="s">
        <v>164</v>
      </c>
      <c r="G297" s="4"/>
      <c r="H297" s="4"/>
    </row>
    <row r="298" spans="1:8" x14ac:dyDescent="0.25">
      <c r="A298" s="54" t="s">
        <v>175</v>
      </c>
      <c r="B298" s="54" t="s">
        <v>174</v>
      </c>
      <c r="C298" s="53">
        <v>322353.94914600003</v>
      </c>
      <c r="D298" s="53">
        <v>3141.1688300000001</v>
      </c>
      <c r="E298" s="53">
        <v>43.332000000000001</v>
      </c>
      <c r="F298" s="53" t="s">
        <v>12</v>
      </c>
      <c r="G298" s="4"/>
      <c r="H298" s="4"/>
    </row>
    <row r="299" spans="1:8" x14ac:dyDescent="0.25">
      <c r="A299" s="54"/>
      <c r="B299" s="54"/>
      <c r="C299" s="53">
        <v>56312.366134000004</v>
      </c>
      <c r="D299" s="53">
        <v>3975.6903000000002</v>
      </c>
      <c r="E299" s="53">
        <v>24.545999999999999</v>
      </c>
      <c r="F299" s="53" t="s">
        <v>12</v>
      </c>
      <c r="G299" s="4"/>
      <c r="H299" s="4"/>
    </row>
    <row r="300" spans="1:8" x14ac:dyDescent="0.25">
      <c r="A300" s="54"/>
      <c r="B300" s="54"/>
      <c r="C300" s="53">
        <v>33300816.313900001</v>
      </c>
      <c r="D300" s="53">
        <v>318873.97071999998</v>
      </c>
      <c r="E300" s="53">
        <v>7384.6180000000004</v>
      </c>
      <c r="F300" s="53" t="s">
        <v>12</v>
      </c>
      <c r="G300" s="4"/>
      <c r="H300" s="4"/>
    </row>
    <row r="301" spans="1:8" x14ac:dyDescent="0.25">
      <c r="A301" s="54"/>
      <c r="B301" s="54"/>
      <c r="C301" s="53">
        <v>15561.696222</v>
      </c>
      <c r="D301" s="53">
        <v>832.64841000000001</v>
      </c>
      <c r="E301" s="53">
        <v>1.7390000000000001</v>
      </c>
      <c r="F301" s="53" t="s">
        <v>147</v>
      </c>
      <c r="G301" s="4"/>
      <c r="H301" s="4"/>
    </row>
    <row r="302" spans="1:8" x14ac:dyDescent="0.25">
      <c r="A302" s="54"/>
      <c r="B302" s="54"/>
      <c r="C302" s="53">
        <v>103882.09276299999</v>
      </c>
      <c r="D302" s="53">
        <v>1345.15389</v>
      </c>
      <c r="E302" s="53">
        <v>10.388</v>
      </c>
      <c r="F302" s="53" t="s">
        <v>12</v>
      </c>
      <c r="G302" s="4"/>
      <c r="H302" s="4"/>
    </row>
    <row r="303" spans="1:8" x14ac:dyDescent="0.25">
      <c r="A303" s="54"/>
      <c r="B303" s="54"/>
      <c r="C303" s="53">
        <v>833223.41960999998</v>
      </c>
      <c r="D303" s="53">
        <v>7549.0916399999996</v>
      </c>
      <c r="E303" s="53">
        <v>88.356999999999999</v>
      </c>
      <c r="F303" s="53" t="s">
        <v>12</v>
      </c>
      <c r="G303" s="4"/>
      <c r="H303" s="4"/>
    </row>
    <row r="304" spans="1:8" x14ac:dyDescent="0.25">
      <c r="A304" s="54"/>
      <c r="B304" s="54"/>
      <c r="C304" s="53">
        <v>1341383.53058</v>
      </c>
      <c r="D304" s="53">
        <v>11046.322609999999</v>
      </c>
      <c r="E304" s="53">
        <v>137.99799999999999</v>
      </c>
      <c r="F304" s="53" t="s">
        <v>12</v>
      </c>
      <c r="G304" s="4"/>
      <c r="H304" s="4"/>
    </row>
    <row r="305" spans="1:8" x14ac:dyDescent="0.25">
      <c r="A305" s="54"/>
      <c r="B305" s="54"/>
      <c r="C305" s="53">
        <v>8658.6702349999996</v>
      </c>
      <c r="D305" s="53">
        <v>3750.3904600000001</v>
      </c>
      <c r="E305" s="53">
        <v>28.72</v>
      </c>
      <c r="F305" s="53" t="s">
        <v>147</v>
      </c>
      <c r="G305" s="4"/>
      <c r="H305" s="4"/>
    </row>
    <row r="306" spans="1:8" x14ac:dyDescent="0.25">
      <c r="A306" s="54"/>
      <c r="B306" s="54"/>
      <c r="C306" s="53">
        <v>487681.12036200002</v>
      </c>
      <c r="D306" s="53">
        <v>17292.45766</v>
      </c>
      <c r="E306" s="53">
        <v>226.965</v>
      </c>
      <c r="F306" s="53" t="s">
        <v>147</v>
      </c>
      <c r="G306" s="4"/>
      <c r="H306" s="4"/>
    </row>
    <row r="307" spans="1:8" x14ac:dyDescent="0.25">
      <c r="A307" s="54" t="s">
        <v>170</v>
      </c>
      <c r="B307" s="54" t="s">
        <v>173</v>
      </c>
      <c r="C307" s="53">
        <v>42157623.4824</v>
      </c>
      <c r="D307" s="53">
        <v>870447.73386000004</v>
      </c>
      <c r="E307" s="53">
        <v>32114.508999999998</v>
      </c>
      <c r="F307" s="53" t="s">
        <v>12</v>
      </c>
      <c r="G307" s="4"/>
      <c r="H307" s="4"/>
    </row>
    <row r="308" spans="1:8" x14ac:dyDescent="0.25">
      <c r="A308" s="54"/>
      <c r="B308" s="54"/>
      <c r="C308" s="53">
        <v>401728.87209000002</v>
      </c>
      <c r="D308" s="53">
        <v>8025.6712900000002</v>
      </c>
      <c r="E308" s="53">
        <v>40.173000000000002</v>
      </c>
      <c r="F308" s="53" t="s">
        <v>147</v>
      </c>
      <c r="G308" s="4"/>
      <c r="H308" s="4"/>
    </row>
    <row r="309" spans="1:8" x14ac:dyDescent="0.25">
      <c r="A309" s="54"/>
      <c r="B309" s="54"/>
      <c r="C309" s="53">
        <v>1028908.11065</v>
      </c>
      <c r="D309" s="53">
        <v>7081.5190599999996</v>
      </c>
      <c r="E309" s="53">
        <v>103.732</v>
      </c>
      <c r="F309" s="53" t="s">
        <v>12</v>
      </c>
      <c r="G309" s="4"/>
      <c r="H309" s="4"/>
    </row>
    <row r="310" spans="1:8" x14ac:dyDescent="0.25">
      <c r="A310" s="54"/>
      <c r="B310" s="54"/>
      <c r="C310" s="53">
        <v>44610.370757999997</v>
      </c>
      <c r="D310" s="53">
        <v>825.79936999999995</v>
      </c>
      <c r="E310" s="53">
        <v>4.4610000000000003</v>
      </c>
      <c r="F310" s="53" t="s">
        <v>143</v>
      </c>
      <c r="G310" s="4"/>
      <c r="H310" s="4"/>
    </row>
    <row r="311" spans="1:8" x14ac:dyDescent="0.25">
      <c r="A311" s="54"/>
      <c r="B311" s="54"/>
      <c r="C311" s="53">
        <v>80292.957758999997</v>
      </c>
      <c r="D311" s="53">
        <v>2650.8859400000001</v>
      </c>
      <c r="E311" s="53">
        <v>8.0289999999999999</v>
      </c>
      <c r="F311" s="53" t="s">
        <v>143</v>
      </c>
      <c r="G311" s="4"/>
      <c r="H311" s="4"/>
    </row>
    <row r="312" spans="1:8" x14ac:dyDescent="0.25">
      <c r="A312" s="54"/>
      <c r="B312" s="54"/>
      <c r="C312" s="53">
        <v>210963.94171899999</v>
      </c>
      <c r="D312" s="53">
        <v>3076.6957200000002</v>
      </c>
      <c r="E312" s="53">
        <v>22.914999999999999</v>
      </c>
      <c r="F312" s="53" t="s">
        <v>147</v>
      </c>
      <c r="G312" s="4"/>
      <c r="H312" s="4"/>
    </row>
    <row r="313" spans="1:8" x14ac:dyDescent="0.25">
      <c r="A313" s="54"/>
      <c r="B313" s="54"/>
      <c r="C313" s="53">
        <v>116059.075035</v>
      </c>
      <c r="D313" s="53">
        <v>1827.2852800000001</v>
      </c>
      <c r="E313" s="53">
        <v>12.07</v>
      </c>
      <c r="F313" s="53" t="s">
        <v>164</v>
      </c>
      <c r="G313" s="4"/>
      <c r="H313" s="4"/>
    </row>
    <row r="314" spans="1:8" x14ac:dyDescent="0.25">
      <c r="A314" s="54"/>
      <c r="B314" s="54"/>
      <c r="C314" s="53">
        <v>726300.27435299999</v>
      </c>
      <c r="D314" s="53">
        <v>10045.83222</v>
      </c>
      <c r="E314" s="53">
        <v>95.543999999999997</v>
      </c>
      <c r="F314" s="53" t="s">
        <v>164</v>
      </c>
      <c r="G314" s="4"/>
      <c r="H314" s="4"/>
    </row>
    <row r="315" spans="1:8" x14ac:dyDescent="0.25">
      <c r="A315" s="54"/>
      <c r="B315" s="54"/>
      <c r="C315" s="53">
        <v>112762.263571</v>
      </c>
      <c r="D315" s="53">
        <v>1658.45127</v>
      </c>
      <c r="E315" s="53">
        <v>11.276</v>
      </c>
      <c r="F315" s="53" t="s">
        <v>12</v>
      </c>
      <c r="G315" s="4"/>
      <c r="H315" s="4"/>
    </row>
    <row r="316" spans="1:8" x14ac:dyDescent="0.25">
      <c r="A316" s="54"/>
      <c r="B316" s="54"/>
      <c r="C316" s="53">
        <v>9322.9076519999999</v>
      </c>
      <c r="D316" s="53">
        <v>556.13932</v>
      </c>
      <c r="E316" s="53">
        <v>0.93200000000000005</v>
      </c>
      <c r="F316" s="53" t="s">
        <v>12</v>
      </c>
      <c r="G316" s="4"/>
      <c r="H316" s="4"/>
    </row>
    <row r="317" spans="1:8" x14ac:dyDescent="0.25">
      <c r="A317" s="54"/>
      <c r="B317" s="54"/>
      <c r="C317" s="53">
        <v>252498.355993</v>
      </c>
      <c r="D317" s="53">
        <v>4723.3864599999997</v>
      </c>
      <c r="E317" s="53">
        <v>25.25</v>
      </c>
      <c r="F317" s="53" t="s">
        <v>164</v>
      </c>
      <c r="G317" s="4"/>
      <c r="H317" s="4"/>
    </row>
    <row r="318" spans="1:8" x14ac:dyDescent="0.25">
      <c r="A318" s="54"/>
      <c r="B318" s="54"/>
      <c r="C318" s="53">
        <v>721045.63688200002</v>
      </c>
      <c r="D318" s="53">
        <v>3957.49251</v>
      </c>
      <c r="E318" s="53">
        <v>72.105000000000004</v>
      </c>
      <c r="F318" s="53" t="s">
        <v>13</v>
      </c>
      <c r="G318" s="4"/>
      <c r="H318" s="4"/>
    </row>
    <row r="319" spans="1:8" x14ac:dyDescent="0.25">
      <c r="A319" s="54" t="s">
        <v>170</v>
      </c>
      <c r="B319" s="54" t="s">
        <v>172</v>
      </c>
      <c r="C319" s="53">
        <v>42157623.4824</v>
      </c>
      <c r="D319" s="53">
        <v>870447.73386000004</v>
      </c>
      <c r="E319" s="53">
        <v>32114.508999999998</v>
      </c>
      <c r="F319" s="53" t="s">
        <v>12</v>
      </c>
      <c r="G319" s="4"/>
      <c r="H319" s="4"/>
    </row>
    <row r="320" spans="1:8" x14ac:dyDescent="0.25">
      <c r="A320" s="54"/>
      <c r="B320" s="54"/>
      <c r="C320" s="53">
        <v>11409.417356</v>
      </c>
      <c r="D320" s="53">
        <v>1964.8390300000001</v>
      </c>
      <c r="E320" s="53">
        <v>10.667</v>
      </c>
      <c r="F320" s="53" t="s">
        <v>147</v>
      </c>
      <c r="G320" s="4"/>
      <c r="H320" s="4"/>
    </row>
    <row r="321" spans="1:8" x14ac:dyDescent="0.25">
      <c r="A321" s="54"/>
      <c r="B321" s="54"/>
      <c r="C321" s="53">
        <v>95512.133046999996</v>
      </c>
      <c r="D321" s="53">
        <v>1707.36592</v>
      </c>
      <c r="E321" s="53">
        <v>9.5510000000000002</v>
      </c>
      <c r="F321" s="53" t="s">
        <v>147</v>
      </c>
      <c r="G321" s="4"/>
      <c r="H321" s="4"/>
    </row>
    <row r="322" spans="1:8" x14ac:dyDescent="0.25">
      <c r="A322" s="54"/>
      <c r="B322" s="54"/>
      <c r="C322" s="53">
        <v>15649.09989</v>
      </c>
      <c r="D322" s="53">
        <v>2385.9170100000001</v>
      </c>
      <c r="E322" s="53">
        <v>11.667999999999999</v>
      </c>
      <c r="F322" s="53" t="s">
        <v>147</v>
      </c>
      <c r="G322" s="4"/>
      <c r="H322" s="4"/>
    </row>
    <row r="323" spans="1:8" x14ac:dyDescent="0.25">
      <c r="A323" s="54"/>
      <c r="B323" s="54"/>
      <c r="C323" s="53">
        <v>7728.5462639999996</v>
      </c>
      <c r="D323" s="53">
        <v>1756.3730599999999</v>
      </c>
      <c r="E323" s="53">
        <v>6.1459999999999999</v>
      </c>
      <c r="F323" s="53" t="s">
        <v>147</v>
      </c>
      <c r="G323" s="4"/>
      <c r="H323" s="4"/>
    </row>
    <row r="324" spans="1:8" x14ac:dyDescent="0.25">
      <c r="A324" s="54"/>
      <c r="B324" s="54"/>
      <c r="C324" s="53">
        <v>401728.87209000002</v>
      </c>
      <c r="D324" s="53">
        <v>8025.6712900000002</v>
      </c>
      <c r="E324" s="53">
        <v>40.173000000000002</v>
      </c>
      <c r="F324" s="53" t="s">
        <v>147</v>
      </c>
      <c r="G324" s="4"/>
      <c r="H324" s="4"/>
    </row>
    <row r="325" spans="1:8" x14ac:dyDescent="0.25">
      <c r="A325" s="54"/>
      <c r="B325" s="54"/>
      <c r="C325" s="53">
        <v>68298.087574000005</v>
      </c>
      <c r="D325" s="53">
        <v>1524.8316199999999</v>
      </c>
      <c r="E325" s="53">
        <v>6.83</v>
      </c>
      <c r="F325" s="53" t="s">
        <v>12</v>
      </c>
      <c r="G325" s="4"/>
      <c r="H325" s="4"/>
    </row>
    <row r="326" spans="1:8" x14ac:dyDescent="0.25">
      <c r="A326" s="54"/>
      <c r="B326" s="54"/>
      <c r="C326" s="53">
        <v>257355.36595800001</v>
      </c>
      <c r="D326" s="53">
        <v>2605.4041699999998</v>
      </c>
      <c r="E326" s="53">
        <v>25.736000000000001</v>
      </c>
      <c r="F326" s="53" t="s">
        <v>12</v>
      </c>
      <c r="G326" s="4"/>
      <c r="H326" s="4"/>
    </row>
    <row r="327" spans="1:8" x14ac:dyDescent="0.25">
      <c r="A327" s="54"/>
      <c r="B327" s="54"/>
      <c r="C327" s="53">
        <v>112762.263571</v>
      </c>
      <c r="D327" s="53">
        <v>1658.45127</v>
      </c>
      <c r="E327" s="53">
        <v>11.276</v>
      </c>
      <c r="F327" s="53" t="s">
        <v>12</v>
      </c>
      <c r="G327" s="4"/>
      <c r="H327" s="4"/>
    </row>
    <row r="328" spans="1:8" x14ac:dyDescent="0.25">
      <c r="A328" s="54"/>
      <c r="B328" s="54"/>
      <c r="C328" s="53">
        <v>48385.552888999999</v>
      </c>
      <c r="D328" s="53">
        <v>1065.8348900000001</v>
      </c>
      <c r="E328" s="53">
        <v>4.8390000000000004</v>
      </c>
      <c r="F328" s="53" t="s">
        <v>12</v>
      </c>
      <c r="G328" s="4"/>
      <c r="H328" s="4"/>
    </row>
    <row r="329" spans="1:8" x14ac:dyDescent="0.25">
      <c r="A329" s="54"/>
      <c r="B329" s="54"/>
      <c r="C329" s="53">
        <v>4031.4886740000002</v>
      </c>
      <c r="D329" s="53">
        <v>264.67457000000002</v>
      </c>
      <c r="E329" s="53">
        <v>0.40300000000000002</v>
      </c>
      <c r="F329" s="53" t="s">
        <v>12</v>
      </c>
      <c r="G329" s="4"/>
      <c r="H329" s="4"/>
    </row>
    <row r="330" spans="1:8" x14ac:dyDescent="0.25">
      <c r="A330" s="54"/>
      <c r="B330" s="54"/>
      <c r="C330" s="53">
        <v>9322.9076519999999</v>
      </c>
      <c r="D330" s="53">
        <v>556.13932</v>
      </c>
      <c r="E330" s="53">
        <v>0.93200000000000005</v>
      </c>
      <c r="F330" s="53" t="s">
        <v>12</v>
      </c>
      <c r="G330" s="4"/>
      <c r="H330" s="4"/>
    </row>
    <row r="331" spans="1:8" x14ac:dyDescent="0.25">
      <c r="A331" s="54"/>
      <c r="B331" s="54"/>
      <c r="C331" s="53">
        <v>1667420.58274</v>
      </c>
      <c r="D331" s="53">
        <v>6478.3395799999998</v>
      </c>
      <c r="E331" s="53">
        <v>166.74199999999999</v>
      </c>
      <c r="F331" s="53" t="s">
        <v>147</v>
      </c>
      <c r="G331" s="4"/>
      <c r="H331" s="4"/>
    </row>
    <row r="332" spans="1:8" x14ac:dyDescent="0.25">
      <c r="A332" s="54"/>
      <c r="B332" s="54"/>
      <c r="C332" s="53">
        <v>252498.355993</v>
      </c>
      <c r="D332" s="53">
        <v>4723.3864599999997</v>
      </c>
      <c r="E332" s="53">
        <v>25.25</v>
      </c>
      <c r="F332" s="53" t="s">
        <v>164</v>
      </c>
      <c r="G332" s="4"/>
      <c r="H332" s="4"/>
    </row>
    <row r="333" spans="1:8" x14ac:dyDescent="0.25">
      <c r="A333" s="54"/>
      <c r="B333" s="54"/>
      <c r="C333" s="53">
        <v>15649096.600299999</v>
      </c>
      <c r="D333" s="53">
        <v>72143.867240000007</v>
      </c>
      <c r="E333" s="53">
        <v>1604.9290000000001</v>
      </c>
      <c r="F333" s="53" t="s">
        <v>12</v>
      </c>
      <c r="G333" s="4"/>
      <c r="H333" s="4"/>
    </row>
    <row r="334" spans="1:8" x14ac:dyDescent="0.25">
      <c r="A334" s="54"/>
      <c r="B334" s="54"/>
      <c r="C334" s="53">
        <v>17419.365425</v>
      </c>
      <c r="D334" s="53">
        <v>2573.3042300000002</v>
      </c>
      <c r="E334" s="53">
        <v>37.936999999999998</v>
      </c>
      <c r="F334" s="53" t="s">
        <v>147</v>
      </c>
      <c r="G334" s="4"/>
      <c r="H334" s="4"/>
    </row>
    <row r="335" spans="1:8" x14ac:dyDescent="0.25">
      <c r="A335" s="54"/>
      <c r="B335" s="54"/>
      <c r="C335" s="53">
        <v>220996.194582</v>
      </c>
      <c r="D335" s="53">
        <v>2226.4001600000001</v>
      </c>
      <c r="E335" s="53">
        <v>22.1</v>
      </c>
      <c r="F335" s="53" t="s">
        <v>12</v>
      </c>
      <c r="G335" s="4"/>
      <c r="H335" s="4"/>
    </row>
    <row r="336" spans="1:8" x14ac:dyDescent="0.25">
      <c r="A336" s="54"/>
      <c r="B336" s="54"/>
      <c r="C336" s="53">
        <v>19055937.566500001</v>
      </c>
      <c r="D336" s="53">
        <v>39892.833879999998</v>
      </c>
      <c r="E336" s="53">
        <v>1905.5940000000001</v>
      </c>
      <c r="F336" s="53" t="s">
        <v>12</v>
      </c>
      <c r="G336" s="4"/>
      <c r="H336" s="4"/>
    </row>
    <row r="337" spans="1:8" x14ac:dyDescent="0.25">
      <c r="A337" s="54" t="s">
        <v>170</v>
      </c>
      <c r="B337" s="54" t="s">
        <v>171</v>
      </c>
      <c r="C337" s="53">
        <v>175071.18841599999</v>
      </c>
      <c r="D337" s="53">
        <v>2496.7369199999998</v>
      </c>
      <c r="E337" s="53">
        <v>17.507000000000001</v>
      </c>
      <c r="F337" s="53" t="s">
        <v>12</v>
      </c>
      <c r="G337" s="4"/>
      <c r="H337" s="4"/>
    </row>
    <row r="338" spans="1:8" x14ac:dyDescent="0.25">
      <c r="A338" s="54"/>
      <c r="B338" s="54"/>
      <c r="C338" s="53">
        <v>2175838.9298200002</v>
      </c>
      <c r="D338" s="53">
        <v>20338.01295</v>
      </c>
      <c r="E338" s="53">
        <v>754.59100000000001</v>
      </c>
      <c r="F338" s="53" t="s">
        <v>12</v>
      </c>
      <c r="G338" s="4"/>
      <c r="H338" s="4"/>
    </row>
    <row r="339" spans="1:8" x14ac:dyDescent="0.25">
      <c r="A339" s="54"/>
      <c r="B339" s="54"/>
      <c r="C339" s="53">
        <v>111852.308985</v>
      </c>
      <c r="D339" s="53">
        <v>4742.6650900000004</v>
      </c>
      <c r="E339" s="53">
        <v>44.459000000000003</v>
      </c>
      <c r="F339" s="53" t="s">
        <v>12</v>
      </c>
      <c r="G339" s="4"/>
      <c r="H339" s="4"/>
    </row>
    <row r="340" spans="1:8" x14ac:dyDescent="0.25">
      <c r="A340" s="54"/>
      <c r="B340" s="54"/>
      <c r="C340" s="53">
        <v>42157623.4824</v>
      </c>
      <c r="D340" s="53">
        <v>870447.73386000004</v>
      </c>
      <c r="E340" s="53">
        <v>32114.508999999998</v>
      </c>
      <c r="F340" s="53" t="s">
        <v>12</v>
      </c>
      <c r="G340" s="4"/>
      <c r="H340" s="4"/>
    </row>
    <row r="341" spans="1:8" x14ac:dyDescent="0.25">
      <c r="A341" s="54"/>
      <c r="B341" s="54"/>
      <c r="C341" s="53">
        <v>56268.451552999999</v>
      </c>
      <c r="D341" s="53">
        <v>7586.0036399999999</v>
      </c>
      <c r="E341" s="53">
        <v>65.578000000000003</v>
      </c>
      <c r="F341" s="53" t="s">
        <v>12</v>
      </c>
      <c r="G341" s="4"/>
      <c r="H341" s="4"/>
    </row>
    <row r="342" spans="1:8" x14ac:dyDescent="0.25">
      <c r="A342" s="54"/>
      <c r="B342" s="54"/>
      <c r="C342" s="53">
        <v>15649096.600299999</v>
      </c>
      <c r="D342" s="53">
        <v>72143.867240000007</v>
      </c>
      <c r="E342" s="53">
        <v>1604.9290000000001</v>
      </c>
      <c r="F342" s="53" t="s">
        <v>12</v>
      </c>
      <c r="G342" s="4"/>
      <c r="H342" s="4"/>
    </row>
    <row r="343" spans="1:8" x14ac:dyDescent="0.25">
      <c r="A343" s="54"/>
      <c r="B343" s="54"/>
      <c r="C343" s="53">
        <v>1239633.30381</v>
      </c>
      <c r="D343" s="53">
        <v>8463.63285</v>
      </c>
      <c r="E343" s="53">
        <v>123.96299999999999</v>
      </c>
      <c r="F343" s="53" t="s">
        <v>147</v>
      </c>
      <c r="G343" s="4"/>
      <c r="H343" s="4"/>
    </row>
    <row r="344" spans="1:8" x14ac:dyDescent="0.25">
      <c r="A344" s="54"/>
      <c r="B344" s="54"/>
      <c r="C344" s="53">
        <v>721045.63688200002</v>
      </c>
      <c r="D344" s="53">
        <v>3957.49251</v>
      </c>
      <c r="E344" s="53">
        <v>72.105000000000004</v>
      </c>
      <c r="F344" s="53" t="s">
        <v>13</v>
      </c>
      <c r="G344" s="4"/>
      <c r="H344" s="4"/>
    </row>
    <row r="345" spans="1:8" x14ac:dyDescent="0.25">
      <c r="A345" s="54" t="s">
        <v>170</v>
      </c>
      <c r="B345" s="54" t="s">
        <v>169</v>
      </c>
      <c r="C345" s="53">
        <v>42157623.4824</v>
      </c>
      <c r="D345" s="53">
        <v>870447.73386000004</v>
      </c>
      <c r="E345" s="53">
        <v>32114.508999999998</v>
      </c>
      <c r="F345" s="53" t="s">
        <v>12</v>
      </c>
      <c r="G345" s="4"/>
      <c r="H345" s="4"/>
    </row>
    <row r="346" spans="1:8" x14ac:dyDescent="0.25">
      <c r="A346" s="54"/>
      <c r="B346" s="54"/>
      <c r="C346" s="53">
        <v>118955.156707</v>
      </c>
      <c r="D346" s="53">
        <v>1929.3689199999999</v>
      </c>
      <c r="E346" s="53">
        <v>11.896000000000001</v>
      </c>
      <c r="F346" s="53" t="s">
        <v>12</v>
      </c>
      <c r="G346" s="4"/>
      <c r="H346" s="4"/>
    </row>
    <row r="347" spans="1:8" x14ac:dyDescent="0.25">
      <c r="A347" s="54"/>
      <c r="B347" s="54"/>
      <c r="C347" s="53">
        <v>68298.087574000005</v>
      </c>
      <c r="D347" s="53">
        <v>1524.8316199999999</v>
      </c>
      <c r="E347" s="53">
        <v>6.83</v>
      </c>
      <c r="F347" s="53" t="s">
        <v>12</v>
      </c>
      <c r="G347" s="4"/>
      <c r="H347" s="4"/>
    </row>
    <row r="348" spans="1:8" x14ac:dyDescent="0.25">
      <c r="A348" s="54"/>
      <c r="B348" s="54"/>
      <c r="C348" s="53">
        <v>1667420.58274</v>
      </c>
      <c r="D348" s="53">
        <v>6478.3395799999998</v>
      </c>
      <c r="E348" s="53">
        <v>166.74199999999999</v>
      </c>
      <c r="F348" s="53" t="s">
        <v>147</v>
      </c>
      <c r="G348" s="4"/>
      <c r="H348" s="4"/>
    </row>
    <row r="349" spans="1:8" x14ac:dyDescent="0.25">
      <c r="A349" s="54"/>
      <c r="B349" s="54"/>
      <c r="C349" s="53">
        <v>15649096.600299999</v>
      </c>
      <c r="D349" s="53">
        <v>72143.867240000007</v>
      </c>
      <c r="E349" s="53">
        <v>1604.9290000000001</v>
      </c>
      <c r="F349" s="53" t="s">
        <v>12</v>
      </c>
      <c r="G349" s="4"/>
      <c r="H349" s="4"/>
    </row>
    <row r="350" spans="1:8" x14ac:dyDescent="0.25">
      <c r="A350" s="54"/>
      <c r="B350" s="54"/>
      <c r="C350" s="53">
        <v>700044.721273</v>
      </c>
      <c r="D350" s="53">
        <v>5971.4452499999998</v>
      </c>
      <c r="E350" s="53">
        <v>70.004000000000005</v>
      </c>
      <c r="F350" s="53" t="s">
        <v>147</v>
      </c>
      <c r="G350" s="4"/>
      <c r="H350" s="4"/>
    </row>
    <row r="351" spans="1:8" x14ac:dyDescent="0.25">
      <c r="A351" s="54"/>
      <c r="B351" s="55"/>
      <c r="C351" s="53">
        <v>64034017.976599999</v>
      </c>
      <c r="D351" s="53">
        <v>513600.67910000001</v>
      </c>
      <c r="E351" s="53">
        <v>31666.226999999999</v>
      </c>
      <c r="F351" s="53" t="s">
        <v>12</v>
      </c>
      <c r="G351" s="4"/>
      <c r="H351" s="4"/>
    </row>
    <row r="352" spans="1:8" x14ac:dyDescent="0.25">
      <c r="A352" s="54"/>
      <c r="B352" s="55"/>
      <c r="C352" s="53">
        <v>200852.631865</v>
      </c>
      <c r="D352" s="53">
        <v>2711.7946000000002</v>
      </c>
      <c r="E352" s="53">
        <v>20.085000000000001</v>
      </c>
      <c r="F352" s="53" t="s">
        <v>12</v>
      </c>
      <c r="G352" s="4"/>
      <c r="H352" s="4"/>
    </row>
    <row r="353" spans="1:8" x14ac:dyDescent="0.25">
      <c r="A353" s="54"/>
      <c r="B353" s="55"/>
      <c r="C353" s="53">
        <v>160059.316234</v>
      </c>
      <c r="D353" s="53">
        <v>1699.67364</v>
      </c>
      <c r="E353" s="53">
        <v>16.006</v>
      </c>
      <c r="F353" s="53" t="s">
        <v>12</v>
      </c>
      <c r="G353" s="4"/>
      <c r="H353" s="4"/>
    </row>
    <row r="354" spans="1:8" x14ac:dyDescent="0.25">
      <c r="A354" s="54"/>
      <c r="B354" s="55"/>
      <c r="C354" s="53">
        <v>548770.20658500004</v>
      </c>
      <c r="D354" s="53">
        <v>11577.362730000001</v>
      </c>
      <c r="E354" s="53">
        <v>67.183999999999997</v>
      </c>
      <c r="F354" s="53" t="s">
        <v>12</v>
      </c>
      <c r="G354" s="4"/>
      <c r="H354" s="4"/>
    </row>
    <row r="355" spans="1:8" x14ac:dyDescent="0.25">
      <c r="A355" s="54"/>
      <c r="B355" s="55"/>
      <c r="C355" s="53">
        <v>2868168.6734699998</v>
      </c>
      <c r="D355" s="53">
        <v>13391.396280000001</v>
      </c>
      <c r="E355" s="53">
        <v>286.81700000000001</v>
      </c>
      <c r="F355" s="53" t="s">
        <v>12</v>
      </c>
      <c r="G355" s="4"/>
      <c r="H355" s="4"/>
    </row>
    <row r="356" spans="1:8" x14ac:dyDescent="0.25">
      <c r="A356" s="54" t="s">
        <v>159</v>
      </c>
      <c r="B356" s="54" t="s">
        <v>168</v>
      </c>
      <c r="C356" s="53">
        <v>42157623.4824</v>
      </c>
      <c r="D356" s="53">
        <v>870447.73386000004</v>
      </c>
      <c r="E356" s="53">
        <v>32114.508999999998</v>
      </c>
      <c r="F356" s="53" t="s">
        <v>12</v>
      </c>
      <c r="G356" s="4"/>
      <c r="H356" s="4"/>
    </row>
    <row r="357" spans="1:8" x14ac:dyDescent="0.25">
      <c r="A357" s="54"/>
      <c r="B357" s="54"/>
      <c r="C357" s="53">
        <v>401728.87209000002</v>
      </c>
      <c r="D357" s="53">
        <v>8025.6712900000002</v>
      </c>
      <c r="E357" s="53">
        <v>40.173000000000002</v>
      </c>
      <c r="F357" s="53" t="s">
        <v>147</v>
      </c>
      <c r="G357" s="4"/>
      <c r="H357" s="4"/>
    </row>
    <row r="358" spans="1:8" x14ac:dyDescent="0.25">
      <c r="A358" s="54"/>
      <c r="B358" s="54"/>
      <c r="C358" s="53">
        <v>80292.957758999997</v>
      </c>
      <c r="D358" s="53">
        <v>2650.8859400000001</v>
      </c>
      <c r="E358" s="53">
        <v>8.0289999999999999</v>
      </c>
      <c r="F358" s="53" t="s">
        <v>143</v>
      </c>
      <c r="G358" s="4"/>
      <c r="H358" s="4"/>
    </row>
    <row r="359" spans="1:8" x14ac:dyDescent="0.25">
      <c r="A359" s="54"/>
      <c r="B359" s="54"/>
      <c r="C359" s="53">
        <v>726300.27435299999</v>
      </c>
      <c r="D359" s="53">
        <v>10045.83222</v>
      </c>
      <c r="E359" s="53">
        <v>95.543999999999997</v>
      </c>
      <c r="F359" s="53" t="s">
        <v>164</v>
      </c>
      <c r="G359" s="4"/>
      <c r="H359" s="4"/>
    </row>
    <row r="360" spans="1:8" x14ac:dyDescent="0.25">
      <c r="A360" s="54"/>
      <c r="B360" s="54"/>
      <c r="C360" s="53">
        <v>223145.10127399999</v>
      </c>
      <c r="D360" s="53">
        <v>2343.2419199999999</v>
      </c>
      <c r="E360" s="53">
        <v>22.315000000000001</v>
      </c>
      <c r="F360" s="53" t="s">
        <v>12</v>
      </c>
      <c r="G360" s="4"/>
      <c r="H360" s="4"/>
    </row>
    <row r="361" spans="1:8" x14ac:dyDescent="0.25">
      <c r="A361" s="54"/>
      <c r="B361" s="54"/>
      <c r="C361" s="53">
        <v>64034017.976599999</v>
      </c>
      <c r="D361" s="53">
        <v>513600.67910000001</v>
      </c>
      <c r="E361" s="53">
        <v>31666.226999999999</v>
      </c>
      <c r="F361" s="53" t="s">
        <v>12</v>
      </c>
      <c r="G361" s="4"/>
      <c r="H361" s="4"/>
    </row>
    <row r="362" spans="1:8" x14ac:dyDescent="0.25">
      <c r="A362" s="54"/>
      <c r="B362" s="54"/>
      <c r="C362" s="53">
        <v>220996.194582</v>
      </c>
      <c r="D362" s="53">
        <v>2226.4001600000001</v>
      </c>
      <c r="E362" s="53">
        <v>22.1</v>
      </c>
      <c r="F362" s="53" t="s">
        <v>12</v>
      </c>
      <c r="G362" s="4"/>
      <c r="H362" s="4"/>
    </row>
    <row r="363" spans="1:8" x14ac:dyDescent="0.25">
      <c r="A363" s="54"/>
      <c r="B363" s="54"/>
      <c r="C363" s="53">
        <v>19055937.566500001</v>
      </c>
      <c r="D363" s="53">
        <v>39892.833879999998</v>
      </c>
      <c r="E363" s="53">
        <v>1905.5940000000001</v>
      </c>
      <c r="F363" s="53" t="s">
        <v>12</v>
      </c>
      <c r="G363" s="4"/>
      <c r="H363" s="4"/>
    </row>
    <row r="364" spans="1:8" x14ac:dyDescent="0.25">
      <c r="A364" s="54"/>
      <c r="B364" s="54"/>
      <c r="C364" s="53">
        <v>2245291.0249200002</v>
      </c>
      <c r="D364" s="53">
        <v>30274.86348</v>
      </c>
      <c r="E364" s="53">
        <v>1173.0550000000001</v>
      </c>
      <c r="F364" s="53" t="s">
        <v>12</v>
      </c>
      <c r="G364" s="4"/>
      <c r="H364" s="4"/>
    </row>
    <row r="365" spans="1:8" x14ac:dyDescent="0.25">
      <c r="A365" s="54"/>
      <c r="B365" s="54"/>
      <c r="C365" s="53">
        <v>320126.40091099998</v>
      </c>
      <c r="D365" s="53">
        <v>3324.1048500000002</v>
      </c>
      <c r="E365" s="53">
        <v>32.012999999999998</v>
      </c>
      <c r="F365" s="53" t="s">
        <v>12</v>
      </c>
      <c r="G365" s="4"/>
      <c r="H365" s="4"/>
    </row>
    <row r="366" spans="1:8" x14ac:dyDescent="0.25">
      <c r="A366" s="54"/>
      <c r="B366" s="54"/>
      <c r="C366" s="53">
        <v>350410.30309200002</v>
      </c>
      <c r="D366" s="53">
        <v>2690.9313299999999</v>
      </c>
      <c r="E366" s="53">
        <v>35.040999999999997</v>
      </c>
      <c r="F366" s="53" t="s">
        <v>147</v>
      </c>
      <c r="G366" s="4"/>
      <c r="H366" s="4"/>
    </row>
    <row r="367" spans="1:8" x14ac:dyDescent="0.25">
      <c r="A367" s="54"/>
      <c r="B367" s="54"/>
      <c r="C367" s="53">
        <v>436247.26821100002</v>
      </c>
      <c r="D367" s="53">
        <v>3575.0451800000001</v>
      </c>
      <c r="E367" s="53">
        <v>43.625</v>
      </c>
      <c r="F367" s="53" t="s">
        <v>147</v>
      </c>
      <c r="G367" s="4"/>
      <c r="H367" s="4"/>
    </row>
    <row r="368" spans="1:8" x14ac:dyDescent="0.25">
      <c r="A368" s="54"/>
      <c r="B368" s="54"/>
      <c r="C368" s="53">
        <v>8499.2618860000002</v>
      </c>
      <c r="D368" s="53">
        <v>25361.53744</v>
      </c>
      <c r="E368" s="53">
        <v>432.81799999999998</v>
      </c>
      <c r="F368" s="53" t="s">
        <v>147</v>
      </c>
      <c r="G368" s="4"/>
      <c r="H368" s="4"/>
    </row>
    <row r="369" spans="1:8" x14ac:dyDescent="0.25">
      <c r="A369" s="54" t="s">
        <v>159</v>
      </c>
      <c r="B369" s="54" t="s">
        <v>167</v>
      </c>
      <c r="C369" s="53">
        <v>42157623.4824</v>
      </c>
      <c r="D369" s="53">
        <v>870447.73386000004</v>
      </c>
      <c r="E369" s="53">
        <v>32114.508999999998</v>
      </c>
      <c r="F369" s="53" t="s">
        <v>12</v>
      </c>
      <c r="G369" s="4"/>
      <c r="H369" s="4"/>
    </row>
    <row r="370" spans="1:8" x14ac:dyDescent="0.25">
      <c r="A370" s="54"/>
      <c r="B370" s="54"/>
      <c r="C370" s="53">
        <v>401728.87209000002</v>
      </c>
      <c r="D370" s="53">
        <v>8025.6712900000002</v>
      </c>
      <c r="E370" s="53">
        <v>40.173000000000002</v>
      </c>
      <c r="F370" s="53" t="s">
        <v>147</v>
      </c>
      <c r="G370" s="4"/>
      <c r="H370" s="4"/>
    </row>
    <row r="371" spans="1:8" x14ac:dyDescent="0.25">
      <c r="A371" s="54"/>
      <c r="B371" s="54"/>
      <c r="C371" s="53">
        <v>80292.957758999997</v>
      </c>
      <c r="D371" s="53">
        <v>2650.8859400000001</v>
      </c>
      <c r="E371" s="53">
        <v>8.0289999999999999</v>
      </c>
      <c r="F371" s="53" t="s">
        <v>143</v>
      </c>
      <c r="G371" s="4"/>
      <c r="H371" s="4"/>
    </row>
    <row r="372" spans="1:8" x14ac:dyDescent="0.25">
      <c r="A372" s="54"/>
      <c r="B372" s="54"/>
      <c r="C372" s="53">
        <v>726300.27435299999</v>
      </c>
      <c r="D372" s="53">
        <v>10045.83222</v>
      </c>
      <c r="E372" s="53">
        <v>95.543999999999997</v>
      </c>
      <c r="F372" s="53" t="s">
        <v>164</v>
      </c>
      <c r="G372" s="4"/>
      <c r="H372" s="4"/>
    </row>
    <row r="373" spans="1:8" x14ac:dyDescent="0.25">
      <c r="A373" s="54"/>
      <c r="B373" s="54"/>
      <c r="C373" s="53">
        <v>223145.10127399999</v>
      </c>
      <c r="D373" s="53">
        <v>2343.2419199999999</v>
      </c>
      <c r="E373" s="53">
        <v>22.315000000000001</v>
      </c>
      <c r="F373" s="53" t="s">
        <v>12</v>
      </c>
      <c r="G373" s="4"/>
      <c r="H373" s="4"/>
    </row>
    <row r="374" spans="1:8" x14ac:dyDescent="0.25">
      <c r="A374" s="54"/>
      <c r="B374" s="54"/>
      <c r="C374" s="53">
        <v>64034017.976599999</v>
      </c>
      <c r="D374" s="53">
        <v>513600.67910000001</v>
      </c>
      <c r="E374" s="53">
        <v>31666.226999999999</v>
      </c>
      <c r="F374" s="53" t="s">
        <v>12</v>
      </c>
      <c r="G374" s="4"/>
      <c r="H374" s="4"/>
    </row>
    <row r="375" spans="1:8" x14ac:dyDescent="0.25">
      <c r="A375" s="54"/>
      <c r="B375" s="54"/>
      <c r="C375" s="53">
        <v>220996.194582</v>
      </c>
      <c r="D375" s="53">
        <v>2226.4001600000001</v>
      </c>
      <c r="E375" s="53">
        <v>22.1</v>
      </c>
      <c r="F375" s="53" t="s">
        <v>12</v>
      </c>
      <c r="G375" s="4"/>
      <c r="H375" s="4"/>
    </row>
    <row r="376" spans="1:8" x14ac:dyDescent="0.25">
      <c r="A376" s="54"/>
      <c r="B376" s="54"/>
      <c r="C376" s="53">
        <v>19055937.566500001</v>
      </c>
      <c r="D376" s="53">
        <v>39892.833879999998</v>
      </c>
      <c r="E376" s="53">
        <v>1905.5940000000001</v>
      </c>
      <c r="F376" s="53" t="s">
        <v>12</v>
      </c>
      <c r="G376" s="4"/>
      <c r="H376" s="4"/>
    </row>
    <row r="377" spans="1:8" x14ac:dyDescent="0.25">
      <c r="A377" s="54"/>
      <c r="B377" s="54"/>
      <c r="C377" s="53">
        <v>2245291.0249200002</v>
      </c>
      <c r="D377" s="53">
        <v>30274.86348</v>
      </c>
      <c r="E377" s="53">
        <v>1173.0550000000001</v>
      </c>
      <c r="F377" s="53" t="s">
        <v>12</v>
      </c>
      <c r="G377" s="4"/>
      <c r="H377" s="4"/>
    </row>
    <row r="378" spans="1:8" x14ac:dyDescent="0.25">
      <c r="A378" s="54"/>
      <c r="B378" s="54"/>
      <c r="C378" s="53">
        <v>320126.40091099998</v>
      </c>
      <c r="D378" s="53">
        <v>3324.1048500000002</v>
      </c>
      <c r="E378" s="53">
        <v>32.012999999999998</v>
      </c>
      <c r="F378" s="53" t="s">
        <v>12</v>
      </c>
      <c r="G378" s="4"/>
      <c r="H378" s="4"/>
    </row>
    <row r="379" spans="1:8" x14ac:dyDescent="0.25">
      <c r="A379" s="54"/>
      <c r="B379" s="54"/>
      <c r="C379" s="53">
        <v>350410.30309200002</v>
      </c>
      <c r="D379" s="53">
        <v>2690.9313299999999</v>
      </c>
      <c r="E379" s="53">
        <v>35.040999999999997</v>
      </c>
      <c r="F379" s="53" t="s">
        <v>147</v>
      </c>
      <c r="G379" s="4"/>
      <c r="H379" s="4"/>
    </row>
    <row r="380" spans="1:8" x14ac:dyDescent="0.25">
      <c r="A380" s="54"/>
      <c r="B380" s="54"/>
      <c r="C380" s="53">
        <v>436247.26821100002</v>
      </c>
      <c r="D380" s="53">
        <v>3575.0451800000001</v>
      </c>
      <c r="E380" s="53">
        <v>43.625</v>
      </c>
      <c r="F380" s="53" t="s">
        <v>147</v>
      </c>
      <c r="G380" s="4"/>
      <c r="H380" s="4"/>
    </row>
    <row r="381" spans="1:8" x14ac:dyDescent="0.25">
      <c r="A381" s="54"/>
      <c r="B381" s="54"/>
      <c r="C381" s="53">
        <v>8499.2618860000002</v>
      </c>
      <c r="D381" s="53">
        <v>25361.53744</v>
      </c>
      <c r="E381" s="53">
        <v>432.81799999999998</v>
      </c>
      <c r="F381" s="53" t="s">
        <v>147</v>
      </c>
      <c r="G381" s="4"/>
      <c r="H381" s="4"/>
    </row>
    <row r="382" spans="1:8" x14ac:dyDescent="0.25">
      <c r="A382" s="54" t="s">
        <v>159</v>
      </c>
      <c r="B382" s="54" t="s">
        <v>166</v>
      </c>
      <c r="C382" s="53">
        <v>42157623.4824</v>
      </c>
      <c r="D382" s="53">
        <v>870447.73386000004</v>
      </c>
      <c r="E382" s="53">
        <v>32114.508999999998</v>
      </c>
      <c r="F382" s="53" t="s">
        <v>12</v>
      </c>
      <c r="G382" s="4"/>
      <c r="H382" s="4"/>
    </row>
    <row r="383" spans="1:8" x14ac:dyDescent="0.25">
      <c r="A383" s="54"/>
      <c r="B383" s="54"/>
      <c r="C383" s="53">
        <v>401728.87209000002</v>
      </c>
      <c r="D383" s="53">
        <v>8025.6712900000002</v>
      </c>
      <c r="E383" s="53">
        <v>40.173000000000002</v>
      </c>
      <c r="F383" s="53" t="s">
        <v>147</v>
      </c>
      <c r="G383" s="4"/>
      <c r="H383" s="4"/>
    </row>
    <row r="384" spans="1:8" x14ac:dyDescent="0.25">
      <c r="A384" s="54"/>
      <c r="B384" s="54"/>
      <c r="C384" s="53">
        <v>80292.957758999997</v>
      </c>
      <c r="D384" s="53">
        <v>2650.8859400000001</v>
      </c>
      <c r="E384" s="53">
        <v>8.0289999999999999</v>
      </c>
      <c r="F384" s="53" t="s">
        <v>143</v>
      </c>
      <c r="G384" s="4"/>
      <c r="H384" s="4"/>
    </row>
    <row r="385" spans="1:8" x14ac:dyDescent="0.25">
      <c r="A385" s="54"/>
      <c r="B385" s="54"/>
      <c r="C385" s="53">
        <v>726300.27435299999</v>
      </c>
      <c r="D385" s="53">
        <v>10045.83222</v>
      </c>
      <c r="E385" s="53">
        <v>95.543999999999997</v>
      </c>
      <c r="F385" s="53" t="s">
        <v>164</v>
      </c>
      <c r="G385" s="4"/>
      <c r="H385" s="4"/>
    </row>
    <row r="386" spans="1:8" x14ac:dyDescent="0.25">
      <c r="A386" s="54"/>
      <c r="B386" s="54"/>
      <c r="C386" s="53">
        <v>223145.10127399999</v>
      </c>
      <c r="D386" s="53">
        <v>2343.2419199999999</v>
      </c>
      <c r="E386" s="53">
        <v>22.315000000000001</v>
      </c>
      <c r="F386" s="53" t="s">
        <v>12</v>
      </c>
      <c r="G386" s="4"/>
      <c r="H386" s="4"/>
    </row>
    <row r="387" spans="1:8" x14ac:dyDescent="0.25">
      <c r="A387" s="54"/>
      <c r="B387" s="54"/>
      <c r="C387" s="53">
        <v>64034017.976599999</v>
      </c>
      <c r="D387" s="53">
        <v>513600.67910000001</v>
      </c>
      <c r="E387" s="53">
        <v>31666.226999999999</v>
      </c>
      <c r="F387" s="53" t="s">
        <v>12</v>
      </c>
      <c r="G387" s="4"/>
      <c r="H387" s="4"/>
    </row>
    <row r="388" spans="1:8" x14ac:dyDescent="0.25">
      <c r="A388" s="54"/>
      <c r="B388" s="54"/>
      <c r="C388" s="53">
        <v>220996.194582</v>
      </c>
      <c r="D388" s="53">
        <v>2226.4001600000001</v>
      </c>
      <c r="E388" s="53">
        <v>22.1</v>
      </c>
      <c r="F388" s="53" t="s">
        <v>12</v>
      </c>
      <c r="G388" s="4"/>
      <c r="H388" s="4"/>
    </row>
    <row r="389" spans="1:8" x14ac:dyDescent="0.25">
      <c r="A389" s="54"/>
      <c r="B389" s="54"/>
      <c r="C389" s="53">
        <v>19055937.566500001</v>
      </c>
      <c r="D389" s="53">
        <v>39892.833879999998</v>
      </c>
      <c r="E389" s="53">
        <v>1905.5940000000001</v>
      </c>
      <c r="F389" s="53" t="s">
        <v>12</v>
      </c>
      <c r="G389" s="4"/>
      <c r="H389" s="4"/>
    </row>
    <row r="390" spans="1:8" x14ac:dyDescent="0.25">
      <c r="A390" s="54"/>
      <c r="B390" s="54"/>
      <c r="C390" s="53">
        <v>2245291.0249200002</v>
      </c>
      <c r="D390" s="53">
        <v>30274.86348</v>
      </c>
      <c r="E390" s="53">
        <v>1173.0550000000001</v>
      </c>
      <c r="F390" s="53" t="s">
        <v>12</v>
      </c>
      <c r="G390" s="4"/>
      <c r="H390" s="4"/>
    </row>
    <row r="391" spans="1:8" x14ac:dyDescent="0.25">
      <c r="A391" s="54"/>
      <c r="B391" s="54"/>
      <c r="C391" s="53">
        <v>320126.40091099998</v>
      </c>
      <c r="D391" s="53">
        <v>3324.1048500000002</v>
      </c>
      <c r="E391" s="53">
        <v>32.012999999999998</v>
      </c>
      <c r="F391" s="53" t="s">
        <v>12</v>
      </c>
      <c r="G391" s="4"/>
      <c r="H391" s="4"/>
    </row>
    <row r="392" spans="1:8" x14ac:dyDescent="0.25">
      <c r="A392" s="54"/>
      <c r="B392" s="54"/>
      <c r="C392" s="53">
        <v>350410.30309200002</v>
      </c>
      <c r="D392" s="53">
        <v>2690.9313299999999</v>
      </c>
      <c r="E392" s="53">
        <v>35.040999999999997</v>
      </c>
      <c r="F392" s="53" t="s">
        <v>147</v>
      </c>
      <c r="G392" s="4"/>
      <c r="H392" s="4"/>
    </row>
    <row r="393" spans="1:8" x14ac:dyDescent="0.25">
      <c r="A393" s="54"/>
      <c r="B393" s="54"/>
      <c r="C393" s="53">
        <v>436247.26821100002</v>
      </c>
      <c r="D393" s="53">
        <v>3575.0451800000001</v>
      </c>
      <c r="E393" s="53">
        <v>43.625</v>
      </c>
      <c r="F393" s="53" t="s">
        <v>147</v>
      </c>
      <c r="G393" s="4"/>
      <c r="H393" s="4"/>
    </row>
    <row r="394" spans="1:8" x14ac:dyDescent="0.25">
      <c r="A394" s="54"/>
      <c r="B394" s="54"/>
      <c r="C394" s="53">
        <v>8499.2618860000002</v>
      </c>
      <c r="D394" s="53">
        <v>25361.53744</v>
      </c>
      <c r="E394" s="53">
        <v>432.81799999999998</v>
      </c>
      <c r="F394" s="53" t="s">
        <v>147</v>
      </c>
      <c r="G394" s="4"/>
      <c r="H394" s="4"/>
    </row>
    <row r="395" spans="1:8" x14ac:dyDescent="0.25">
      <c r="A395" s="54" t="s">
        <v>159</v>
      </c>
      <c r="B395" s="54" t="s">
        <v>165</v>
      </c>
      <c r="C395" s="53">
        <v>42157623.4824</v>
      </c>
      <c r="D395" s="53">
        <v>870447.73386000004</v>
      </c>
      <c r="E395" s="53">
        <v>32114.508999999998</v>
      </c>
      <c r="F395" s="53" t="s">
        <v>12</v>
      </c>
      <c r="G395" s="4"/>
      <c r="H395" s="4"/>
    </row>
    <row r="396" spans="1:8" x14ac:dyDescent="0.25">
      <c r="A396" s="54"/>
      <c r="B396" s="54"/>
      <c r="C396" s="53">
        <v>401728.87209000002</v>
      </c>
      <c r="D396" s="53">
        <v>8025.6712900000002</v>
      </c>
      <c r="E396" s="53">
        <v>40.173000000000002</v>
      </c>
      <c r="F396" s="53" t="s">
        <v>147</v>
      </c>
      <c r="G396" s="4"/>
      <c r="H396" s="4"/>
    </row>
    <row r="397" spans="1:8" x14ac:dyDescent="0.25">
      <c r="A397" s="54"/>
      <c r="B397" s="54"/>
      <c r="C397" s="53">
        <v>80292.957758999997</v>
      </c>
      <c r="D397" s="53">
        <v>2650.8859400000001</v>
      </c>
      <c r="E397" s="53">
        <v>8.0289999999999999</v>
      </c>
      <c r="F397" s="53" t="s">
        <v>143</v>
      </c>
      <c r="G397" s="4"/>
      <c r="H397" s="4"/>
    </row>
    <row r="398" spans="1:8" x14ac:dyDescent="0.25">
      <c r="A398" s="54"/>
      <c r="B398" s="54"/>
      <c r="C398" s="53">
        <v>726300.27435299999</v>
      </c>
      <c r="D398" s="53">
        <v>10045.83222</v>
      </c>
      <c r="E398" s="53">
        <v>95.543999999999997</v>
      </c>
      <c r="F398" s="53" t="s">
        <v>164</v>
      </c>
      <c r="G398" s="4"/>
      <c r="H398" s="4"/>
    </row>
    <row r="399" spans="1:8" x14ac:dyDescent="0.25">
      <c r="A399" s="54"/>
      <c r="B399" s="54"/>
      <c r="C399" s="53">
        <v>223145.10127399999</v>
      </c>
      <c r="D399" s="53">
        <v>2343.2419199999999</v>
      </c>
      <c r="E399" s="53">
        <v>22.315000000000001</v>
      </c>
      <c r="F399" s="53" t="s">
        <v>12</v>
      </c>
      <c r="G399" s="4"/>
      <c r="H399" s="4"/>
    </row>
    <row r="400" spans="1:8" x14ac:dyDescent="0.25">
      <c r="A400" s="54"/>
      <c r="B400" s="54"/>
      <c r="C400" s="53">
        <v>64034017.976599999</v>
      </c>
      <c r="D400" s="53">
        <v>513600.67910000001</v>
      </c>
      <c r="E400" s="53">
        <v>31666.226999999999</v>
      </c>
      <c r="F400" s="53" t="s">
        <v>12</v>
      </c>
      <c r="G400" s="4"/>
      <c r="H400" s="4"/>
    </row>
    <row r="401" spans="1:8" x14ac:dyDescent="0.25">
      <c r="A401" s="54"/>
      <c r="B401" s="54"/>
      <c r="C401" s="53">
        <v>220996.194582</v>
      </c>
      <c r="D401" s="53">
        <v>2226.4001600000001</v>
      </c>
      <c r="E401" s="53">
        <v>22.1</v>
      </c>
      <c r="F401" s="53" t="s">
        <v>12</v>
      </c>
      <c r="G401" s="4"/>
      <c r="H401" s="4"/>
    </row>
    <row r="402" spans="1:8" x14ac:dyDescent="0.25">
      <c r="A402" s="54"/>
      <c r="B402" s="54"/>
      <c r="C402" s="53">
        <v>19055937.566500001</v>
      </c>
      <c r="D402" s="53">
        <v>39892.833879999998</v>
      </c>
      <c r="E402" s="53">
        <v>1905.5940000000001</v>
      </c>
      <c r="F402" s="53" t="s">
        <v>12</v>
      </c>
      <c r="G402" s="4"/>
      <c r="H402" s="4"/>
    </row>
    <row r="403" spans="1:8" x14ac:dyDescent="0.25">
      <c r="A403" s="54"/>
      <c r="B403" s="54"/>
      <c r="C403" s="53">
        <v>2245291.0249200002</v>
      </c>
      <c r="D403" s="53">
        <v>30274.86348</v>
      </c>
      <c r="E403" s="53">
        <v>1173.0550000000001</v>
      </c>
      <c r="F403" s="53" t="s">
        <v>12</v>
      </c>
      <c r="G403" s="4"/>
      <c r="H403" s="4"/>
    </row>
    <row r="404" spans="1:8" x14ac:dyDescent="0.25">
      <c r="A404" s="54"/>
      <c r="B404" s="54"/>
      <c r="C404" s="53">
        <v>320126.40091099998</v>
      </c>
      <c r="D404" s="53">
        <v>3324.1048500000002</v>
      </c>
      <c r="E404" s="53">
        <v>32.012999999999998</v>
      </c>
      <c r="F404" s="53" t="s">
        <v>12</v>
      </c>
      <c r="G404" s="4"/>
      <c r="H404" s="4"/>
    </row>
    <row r="405" spans="1:8" x14ac:dyDescent="0.25">
      <c r="A405" s="54"/>
      <c r="B405" s="54"/>
      <c r="C405" s="53">
        <v>350410.30309200002</v>
      </c>
      <c r="D405" s="53">
        <v>2690.9313299999999</v>
      </c>
      <c r="E405" s="53">
        <v>35.040999999999997</v>
      </c>
      <c r="F405" s="53" t="s">
        <v>147</v>
      </c>
      <c r="G405" s="4"/>
      <c r="H405" s="4"/>
    </row>
    <row r="406" spans="1:8" x14ac:dyDescent="0.25">
      <c r="A406" s="54"/>
      <c r="B406" s="54"/>
      <c r="C406" s="53">
        <v>436247.26821100002</v>
      </c>
      <c r="D406" s="53">
        <v>3575.0451800000001</v>
      </c>
      <c r="E406" s="53">
        <v>43.625</v>
      </c>
      <c r="F406" s="53" t="s">
        <v>147</v>
      </c>
      <c r="G406" s="4"/>
      <c r="H406" s="4"/>
    </row>
    <row r="407" spans="1:8" x14ac:dyDescent="0.25">
      <c r="A407" s="54"/>
      <c r="B407" s="54"/>
      <c r="C407" s="53">
        <v>8499.2618860000002</v>
      </c>
      <c r="D407" s="53">
        <v>25361.53744</v>
      </c>
      <c r="E407" s="53">
        <v>432.81799999999998</v>
      </c>
      <c r="F407" s="53" t="s">
        <v>147</v>
      </c>
      <c r="G407" s="4"/>
      <c r="H407" s="4"/>
    </row>
    <row r="408" spans="1:8" x14ac:dyDescent="0.25">
      <c r="A408" s="54" t="s">
        <v>161</v>
      </c>
      <c r="B408" s="54" t="s">
        <v>163</v>
      </c>
      <c r="C408" s="53">
        <v>42157623.4824</v>
      </c>
      <c r="D408" s="53">
        <v>870447.73386000004</v>
      </c>
      <c r="E408" s="53">
        <v>32114.508999999998</v>
      </c>
      <c r="F408" s="53" t="s">
        <v>12</v>
      </c>
      <c r="G408" s="4"/>
      <c r="H408" s="4"/>
    </row>
    <row r="409" spans="1:8" x14ac:dyDescent="0.25">
      <c r="A409" s="54"/>
      <c r="B409" s="54"/>
      <c r="C409" s="53">
        <v>64034017.976599999</v>
      </c>
      <c r="D409" s="53">
        <v>513600.67910000001</v>
      </c>
      <c r="E409" s="53">
        <v>31666.226999999999</v>
      </c>
      <c r="F409" s="53" t="s">
        <v>12</v>
      </c>
      <c r="G409" s="4"/>
      <c r="H409" s="4"/>
    </row>
    <row r="410" spans="1:8" x14ac:dyDescent="0.25">
      <c r="A410" s="54"/>
      <c r="B410" s="54"/>
      <c r="C410" s="53">
        <v>220996.194582</v>
      </c>
      <c r="D410" s="53">
        <v>2226.4001600000001</v>
      </c>
      <c r="E410" s="53">
        <v>22.1</v>
      </c>
      <c r="F410" s="53" t="s">
        <v>12</v>
      </c>
      <c r="G410" s="4"/>
      <c r="H410" s="4"/>
    </row>
    <row r="411" spans="1:8" x14ac:dyDescent="0.25">
      <c r="A411" s="54"/>
      <c r="B411" s="54"/>
      <c r="C411" s="53">
        <v>7147.9011989999999</v>
      </c>
      <c r="D411" s="53">
        <v>30003.319630000002</v>
      </c>
      <c r="E411" s="53">
        <v>1542.8979999999999</v>
      </c>
      <c r="F411" s="53" t="s">
        <v>12</v>
      </c>
      <c r="G411" s="4"/>
      <c r="H411" s="4"/>
    </row>
    <row r="412" spans="1:8" x14ac:dyDescent="0.25">
      <c r="A412" s="54"/>
      <c r="B412" s="54"/>
      <c r="C412" s="53">
        <v>19055937.566500001</v>
      </c>
      <c r="D412" s="53">
        <v>39892.833879999998</v>
      </c>
      <c r="E412" s="53">
        <v>1905.5940000000001</v>
      </c>
      <c r="F412" s="53" t="s">
        <v>12</v>
      </c>
      <c r="G412" s="4"/>
      <c r="H412" s="4"/>
    </row>
    <row r="413" spans="1:8" x14ac:dyDescent="0.25">
      <c r="A413" s="54"/>
      <c r="B413" s="54"/>
      <c r="C413" s="53">
        <v>320126.40091099998</v>
      </c>
      <c r="D413" s="53">
        <v>3324.1048500000002</v>
      </c>
      <c r="E413" s="53">
        <v>32.012999999999998</v>
      </c>
      <c r="F413" s="53" t="s">
        <v>12</v>
      </c>
      <c r="G413" s="4"/>
      <c r="H413" s="4"/>
    </row>
    <row r="414" spans="1:8" x14ac:dyDescent="0.25">
      <c r="A414" s="54"/>
      <c r="B414" s="54"/>
      <c r="C414" s="53">
        <v>436247.26821100002</v>
      </c>
      <c r="D414" s="53">
        <v>3575.0451800000001</v>
      </c>
      <c r="E414" s="53">
        <v>43.625</v>
      </c>
      <c r="F414" s="53" t="s">
        <v>147</v>
      </c>
      <c r="G414" s="4"/>
      <c r="H414" s="4"/>
    </row>
    <row r="415" spans="1:8" x14ac:dyDescent="0.25">
      <c r="A415" s="54"/>
      <c r="B415" s="54"/>
      <c r="C415" s="53">
        <v>382758.16154599999</v>
      </c>
      <c r="D415" s="53">
        <v>2952.5112600000002</v>
      </c>
      <c r="E415" s="53">
        <v>38.276000000000003</v>
      </c>
      <c r="F415" s="53" t="s">
        <v>12</v>
      </c>
      <c r="G415" s="4"/>
      <c r="H415" s="4"/>
    </row>
    <row r="416" spans="1:8" x14ac:dyDescent="0.25">
      <c r="A416" s="54"/>
      <c r="B416" s="54"/>
      <c r="C416" s="53">
        <v>514.79058399999997</v>
      </c>
      <c r="D416" s="53">
        <v>420.21167000000003</v>
      </c>
      <c r="E416" s="53">
        <v>5.0999999999999997E-2</v>
      </c>
      <c r="F416" s="53" t="s">
        <v>12</v>
      </c>
      <c r="G416" s="4"/>
      <c r="H416" s="4"/>
    </row>
    <row r="417" spans="1:8" x14ac:dyDescent="0.25">
      <c r="A417" s="54"/>
      <c r="B417" s="54"/>
      <c r="C417" s="53">
        <v>64034017.976599999</v>
      </c>
      <c r="D417" s="53">
        <v>513600.67910000001</v>
      </c>
      <c r="E417" s="53">
        <v>31666.226999999999</v>
      </c>
      <c r="F417" s="53" t="s">
        <v>12</v>
      </c>
      <c r="G417" s="4"/>
      <c r="H417" s="4"/>
    </row>
    <row r="418" spans="1:8" x14ac:dyDescent="0.25">
      <c r="A418" s="54"/>
      <c r="B418" s="54"/>
      <c r="C418" s="53">
        <v>548770.20658500004</v>
      </c>
      <c r="D418" s="53">
        <v>11577.362730000001</v>
      </c>
      <c r="E418" s="53">
        <v>67.183999999999997</v>
      </c>
      <c r="F418" s="53" t="s">
        <v>12</v>
      </c>
      <c r="G418" s="4"/>
      <c r="H418" s="4"/>
    </row>
    <row r="419" spans="1:8" x14ac:dyDescent="0.25">
      <c r="A419" s="54"/>
      <c r="B419" s="54"/>
      <c r="C419" s="53">
        <v>1179986.8089099999</v>
      </c>
      <c r="D419" s="53">
        <v>8500.6812100000006</v>
      </c>
      <c r="E419" s="53">
        <v>117.999</v>
      </c>
      <c r="F419" s="53" t="s">
        <v>12</v>
      </c>
      <c r="G419" s="4"/>
      <c r="H419" s="4"/>
    </row>
    <row r="420" spans="1:8" x14ac:dyDescent="0.25">
      <c r="A420" s="54"/>
      <c r="B420" s="54"/>
      <c r="C420" s="53">
        <v>143252.60171700001</v>
      </c>
      <c r="D420" s="53">
        <v>2266.0338000000002</v>
      </c>
      <c r="E420" s="53">
        <v>14.324999999999999</v>
      </c>
      <c r="F420" s="53" t="s">
        <v>12</v>
      </c>
      <c r="G420" s="4"/>
      <c r="H420" s="4"/>
    </row>
    <row r="421" spans="1:8" x14ac:dyDescent="0.25">
      <c r="A421" s="54"/>
      <c r="B421" s="54"/>
      <c r="C421" s="53">
        <v>121611.76751600001</v>
      </c>
      <c r="D421" s="53">
        <v>4768.2550099999999</v>
      </c>
      <c r="E421" s="53">
        <v>12.161</v>
      </c>
      <c r="F421" s="53" t="s">
        <v>12</v>
      </c>
      <c r="G421" s="4"/>
      <c r="H421" s="4"/>
    </row>
    <row r="422" spans="1:8" x14ac:dyDescent="0.25">
      <c r="A422" s="54"/>
      <c r="B422" s="54"/>
      <c r="C422" s="53">
        <v>340284.53428700002</v>
      </c>
      <c r="D422" s="53">
        <v>4250.7332800000004</v>
      </c>
      <c r="E422" s="53">
        <v>34.027999999999999</v>
      </c>
      <c r="F422" s="53" t="s">
        <v>12</v>
      </c>
      <c r="G422" s="4"/>
      <c r="H422" s="4"/>
    </row>
    <row r="423" spans="1:8" x14ac:dyDescent="0.25">
      <c r="A423" s="54"/>
      <c r="B423" s="54"/>
      <c r="C423" s="53">
        <v>152241.94856399999</v>
      </c>
      <c r="D423" s="53">
        <v>1792.2238299999999</v>
      </c>
      <c r="E423" s="53">
        <v>15.224</v>
      </c>
      <c r="F423" s="53" t="s">
        <v>12</v>
      </c>
      <c r="G423" s="4"/>
      <c r="H423" s="4"/>
    </row>
    <row r="424" spans="1:8" x14ac:dyDescent="0.25">
      <c r="A424" s="54"/>
      <c r="B424" s="54"/>
      <c r="C424" s="53">
        <v>660850.63711000001</v>
      </c>
      <c r="D424" s="53">
        <v>3874.6726899999999</v>
      </c>
      <c r="E424" s="53">
        <v>66.084999999999994</v>
      </c>
      <c r="F424" s="53" t="s">
        <v>12</v>
      </c>
      <c r="G424" s="4"/>
      <c r="H424" s="4"/>
    </row>
    <row r="425" spans="1:8" x14ac:dyDescent="0.25">
      <c r="A425" s="54"/>
      <c r="B425" s="54"/>
      <c r="C425" s="53">
        <v>790425.129082</v>
      </c>
      <c r="D425" s="53">
        <v>4066.1972300000002</v>
      </c>
      <c r="E425" s="53">
        <v>79.043000000000006</v>
      </c>
      <c r="F425" s="53" t="s">
        <v>12</v>
      </c>
      <c r="G425" s="4"/>
      <c r="H425" s="4"/>
    </row>
    <row r="426" spans="1:8" x14ac:dyDescent="0.25">
      <c r="A426" s="54"/>
      <c r="B426" s="54"/>
      <c r="C426" s="53">
        <v>2868168.6734699998</v>
      </c>
      <c r="D426" s="53">
        <v>13391.396280000001</v>
      </c>
      <c r="E426" s="53">
        <v>286.81700000000001</v>
      </c>
      <c r="F426" s="53" t="s">
        <v>12</v>
      </c>
      <c r="G426" s="4"/>
      <c r="H426" s="4"/>
    </row>
    <row r="427" spans="1:8" x14ac:dyDescent="0.25">
      <c r="A427" s="54"/>
      <c r="B427" s="54"/>
      <c r="C427" s="53">
        <v>167918.593613</v>
      </c>
      <c r="D427" s="53">
        <v>2686.99953</v>
      </c>
      <c r="E427" s="53">
        <v>16.792000000000002</v>
      </c>
      <c r="F427" s="53" t="s">
        <v>143</v>
      </c>
      <c r="G427" s="4"/>
      <c r="H427" s="4"/>
    </row>
    <row r="428" spans="1:8" x14ac:dyDescent="0.25">
      <c r="A428" s="54"/>
      <c r="B428" s="54"/>
      <c r="C428" s="53">
        <v>323503.08690499997</v>
      </c>
      <c r="D428" s="53">
        <v>2423.6806299999998</v>
      </c>
      <c r="E428" s="53">
        <v>32.35</v>
      </c>
      <c r="F428" s="53" t="s">
        <v>143</v>
      </c>
      <c r="G428" s="4"/>
      <c r="H428" s="4"/>
    </row>
    <row r="429" spans="1:8" x14ac:dyDescent="0.25">
      <c r="A429" s="54"/>
      <c r="B429" s="54"/>
      <c r="C429" s="53">
        <v>382646.65478699998</v>
      </c>
      <c r="D429" s="53">
        <v>14420.4784</v>
      </c>
      <c r="E429" s="53">
        <v>78.956999999999994</v>
      </c>
      <c r="F429" s="53" t="s">
        <v>148</v>
      </c>
      <c r="G429" s="4"/>
      <c r="H429" s="4"/>
    </row>
    <row r="430" spans="1:8" x14ac:dyDescent="0.25">
      <c r="A430" s="54"/>
      <c r="B430" s="54"/>
      <c r="C430" s="53">
        <v>42157623.4824</v>
      </c>
      <c r="D430" s="53">
        <v>870447.73386000004</v>
      </c>
      <c r="E430" s="53">
        <v>32114.508999999998</v>
      </c>
      <c r="F430" s="53" t="s">
        <v>12</v>
      </c>
      <c r="G430" s="4"/>
      <c r="H430" s="4"/>
    </row>
    <row r="431" spans="1:8" x14ac:dyDescent="0.25">
      <c r="A431" s="54"/>
      <c r="B431" s="54"/>
      <c r="C431" s="53">
        <v>64034017.976599999</v>
      </c>
      <c r="D431" s="53">
        <v>513600.67910000001</v>
      </c>
      <c r="E431" s="53">
        <v>31666.226999999999</v>
      </c>
      <c r="F431" s="53" t="s">
        <v>12</v>
      </c>
      <c r="G431" s="4"/>
      <c r="H431" s="4"/>
    </row>
    <row r="432" spans="1:8" x14ac:dyDescent="0.25">
      <c r="A432" s="54"/>
      <c r="B432" s="54"/>
      <c r="C432" s="53">
        <v>220996.194582</v>
      </c>
      <c r="D432" s="53">
        <v>2226.4001600000001</v>
      </c>
      <c r="E432" s="53">
        <v>22.1</v>
      </c>
      <c r="F432" s="53" t="s">
        <v>12</v>
      </c>
      <c r="G432" s="4"/>
      <c r="H432" s="4"/>
    </row>
    <row r="433" spans="1:8" x14ac:dyDescent="0.25">
      <c r="A433" s="54"/>
      <c r="B433" s="54"/>
      <c r="C433" s="53">
        <v>7147.9011989999999</v>
      </c>
      <c r="D433" s="53">
        <v>30003.319630000002</v>
      </c>
      <c r="E433" s="53">
        <v>1542.8979999999999</v>
      </c>
      <c r="F433" s="53" t="s">
        <v>12</v>
      </c>
      <c r="G433" s="4"/>
      <c r="H433" s="4"/>
    </row>
    <row r="434" spans="1:8" x14ac:dyDescent="0.25">
      <c r="A434" s="54"/>
      <c r="B434" s="54"/>
      <c r="C434" s="53">
        <v>19055937.566500001</v>
      </c>
      <c r="D434" s="53">
        <v>39892.833879999998</v>
      </c>
      <c r="E434" s="53">
        <v>1905.5940000000001</v>
      </c>
      <c r="F434" s="53" t="s">
        <v>12</v>
      </c>
      <c r="G434" s="4"/>
      <c r="H434" s="4"/>
    </row>
    <row r="435" spans="1:8" x14ac:dyDescent="0.25">
      <c r="A435" s="54"/>
      <c r="B435" s="54"/>
      <c r="C435" s="53">
        <v>320126.40091099998</v>
      </c>
      <c r="D435" s="53">
        <v>3324.1048500000002</v>
      </c>
      <c r="E435" s="53">
        <v>32.012999999999998</v>
      </c>
      <c r="F435" s="53" t="s">
        <v>12</v>
      </c>
      <c r="G435" s="4"/>
      <c r="H435" s="4"/>
    </row>
    <row r="436" spans="1:8" x14ac:dyDescent="0.25">
      <c r="A436" s="54"/>
      <c r="B436" s="54"/>
      <c r="C436" s="53">
        <v>436247.26821100002</v>
      </c>
      <c r="D436" s="53">
        <v>3575.0451800000001</v>
      </c>
      <c r="E436" s="53">
        <v>43.625</v>
      </c>
      <c r="F436" s="53" t="s">
        <v>147</v>
      </c>
      <c r="G436" s="4"/>
      <c r="H436" s="4"/>
    </row>
    <row r="437" spans="1:8" x14ac:dyDescent="0.25">
      <c r="A437" s="54"/>
      <c r="B437" s="54"/>
      <c r="C437" s="53">
        <v>382758.16154599999</v>
      </c>
      <c r="D437" s="53">
        <v>2952.5112600000002</v>
      </c>
      <c r="E437" s="53">
        <v>38.276000000000003</v>
      </c>
      <c r="F437" s="53" t="s">
        <v>12</v>
      </c>
      <c r="G437" s="4"/>
      <c r="H437" s="4"/>
    </row>
    <row r="438" spans="1:8" x14ac:dyDescent="0.25">
      <c r="A438" s="54"/>
      <c r="B438" s="54"/>
      <c r="C438" s="53">
        <v>514.79058399999997</v>
      </c>
      <c r="D438" s="53">
        <v>420.21167000000003</v>
      </c>
      <c r="E438" s="53">
        <v>5.0999999999999997E-2</v>
      </c>
      <c r="F438" s="53" t="s">
        <v>12</v>
      </c>
      <c r="G438" s="4"/>
      <c r="H438" s="4"/>
    </row>
    <row r="439" spans="1:8" x14ac:dyDescent="0.25">
      <c r="A439" s="54"/>
      <c r="B439" s="54"/>
      <c r="C439" s="53">
        <v>64034017.976599999</v>
      </c>
      <c r="D439" s="53">
        <v>513600.67910000001</v>
      </c>
      <c r="E439" s="53">
        <v>31666.226999999999</v>
      </c>
      <c r="F439" s="53" t="s">
        <v>12</v>
      </c>
      <c r="G439" s="4"/>
      <c r="H439" s="4"/>
    </row>
    <row r="440" spans="1:8" x14ac:dyDescent="0.25">
      <c r="A440" s="54"/>
      <c r="B440" s="54"/>
      <c r="C440" s="53">
        <v>548770.20658500004</v>
      </c>
      <c r="D440" s="53">
        <v>11577.362730000001</v>
      </c>
      <c r="E440" s="53">
        <v>67.183999999999997</v>
      </c>
      <c r="F440" s="53" t="s">
        <v>12</v>
      </c>
      <c r="G440" s="4"/>
      <c r="H440" s="4"/>
    </row>
    <row r="441" spans="1:8" x14ac:dyDescent="0.25">
      <c r="A441" s="54"/>
      <c r="B441" s="54"/>
      <c r="C441" s="53">
        <v>1179986.8089099999</v>
      </c>
      <c r="D441" s="53">
        <v>8500.6812100000006</v>
      </c>
      <c r="E441" s="53">
        <v>117.999</v>
      </c>
      <c r="F441" s="53" t="s">
        <v>12</v>
      </c>
      <c r="G441" s="4"/>
      <c r="H441" s="4"/>
    </row>
    <row r="442" spans="1:8" x14ac:dyDescent="0.25">
      <c r="A442" s="54" t="s">
        <v>161</v>
      </c>
      <c r="B442" s="54" t="s">
        <v>162</v>
      </c>
      <c r="C442" s="53">
        <v>143252.60171700001</v>
      </c>
      <c r="D442" s="53">
        <v>2266.0338000000002</v>
      </c>
      <c r="E442" s="53">
        <v>14.324999999999999</v>
      </c>
      <c r="F442" s="53" t="s">
        <v>12</v>
      </c>
      <c r="G442" s="4"/>
      <c r="H442" s="4"/>
    </row>
    <row r="443" spans="1:8" x14ac:dyDescent="0.25">
      <c r="A443" s="54"/>
      <c r="B443" s="54"/>
      <c r="C443" s="53">
        <v>121611.76751600001</v>
      </c>
      <c r="D443" s="53">
        <v>4768.2550099999999</v>
      </c>
      <c r="E443" s="53">
        <v>12.161</v>
      </c>
      <c r="F443" s="53" t="s">
        <v>12</v>
      </c>
      <c r="G443" s="4"/>
      <c r="H443" s="4"/>
    </row>
    <row r="444" spans="1:8" x14ac:dyDescent="0.25">
      <c r="A444" s="54"/>
      <c r="B444" s="54"/>
      <c r="C444" s="53">
        <v>340284.53428700002</v>
      </c>
      <c r="D444" s="53">
        <v>4250.7332800000004</v>
      </c>
      <c r="E444" s="53">
        <v>34.027999999999999</v>
      </c>
      <c r="F444" s="53" t="s">
        <v>12</v>
      </c>
      <c r="G444" s="4"/>
      <c r="H444" s="4"/>
    </row>
    <row r="445" spans="1:8" x14ac:dyDescent="0.25">
      <c r="A445" s="54"/>
      <c r="B445" s="54"/>
      <c r="C445" s="53">
        <v>152241.94856399999</v>
      </c>
      <c r="D445" s="53">
        <v>1792.2238299999999</v>
      </c>
      <c r="E445" s="53">
        <v>15.224</v>
      </c>
      <c r="F445" s="53" t="s">
        <v>12</v>
      </c>
      <c r="G445" s="4"/>
      <c r="H445" s="4"/>
    </row>
    <row r="446" spans="1:8" x14ac:dyDescent="0.25">
      <c r="A446" s="54"/>
      <c r="B446" s="54"/>
      <c r="C446" s="53">
        <v>660850.63711000001</v>
      </c>
      <c r="D446" s="53">
        <v>3874.6726899999999</v>
      </c>
      <c r="E446" s="53">
        <v>66.084999999999994</v>
      </c>
      <c r="F446" s="53" t="s">
        <v>12</v>
      </c>
      <c r="G446" s="4"/>
      <c r="H446" s="4"/>
    </row>
    <row r="447" spans="1:8" x14ac:dyDescent="0.25">
      <c r="A447" s="54"/>
      <c r="B447" s="54"/>
      <c r="C447" s="53">
        <v>790425.129082</v>
      </c>
      <c r="D447" s="53">
        <v>4066.1972300000002</v>
      </c>
      <c r="E447" s="53">
        <v>79.043000000000006</v>
      </c>
      <c r="F447" s="53" t="s">
        <v>12</v>
      </c>
      <c r="G447" s="4"/>
      <c r="H447" s="4"/>
    </row>
    <row r="448" spans="1:8" x14ac:dyDescent="0.25">
      <c r="A448" s="54"/>
      <c r="B448" s="54"/>
      <c r="C448" s="53">
        <v>2868168.6734699998</v>
      </c>
      <c r="D448" s="53">
        <v>13391.396280000001</v>
      </c>
      <c r="E448" s="53">
        <v>286.81700000000001</v>
      </c>
      <c r="F448" s="53" t="s">
        <v>12</v>
      </c>
      <c r="G448" s="4"/>
      <c r="H448" s="4"/>
    </row>
    <row r="449" spans="1:8" x14ac:dyDescent="0.25">
      <c r="A449" s="54"/>
      <c r="B449" s="54"/>
      <c r="C449" s="53">
        <v>167918.593613</v>
      </c>
      <c r="D449" s="53">
        <v>2686.99953</v>
      </c>
      <c r="E449" s="53">
        <v>16.792000000000002</v>
      </c>
      <c r="F449" s="53" t="s">
        <v>143</v>
      </c>
      <c r="G449" s="4"/>
      <c r="H449" s="4"/>
    </row>
    <row r="450" spans="1:8" x14ac:dyDescent="0.25">
      <c r="A450" s="54"/>
      <c r="B450" s="54"/>
      <c r="C450" s="53">
        <v>323503.08690499997</v>
      </c>
      <c r="D450" s="53">
        <v>2423.6806299999998</v>
      </c>
      <c r="E450" s="53">
        <v>32.35</v>
      </c>
      <c r="F450" s="53" t="s">
        <v>143</v>
      </c>
      <c r="G450" s="4"/>
      <c r="H450" s="4"/>
    </row>
    <row r="451" spans="1:8" x14ac:dyDescent="0.25">
      <c r="A451" s="54"/>
      <c r="B451" s="54"/>
      <c r="C451" s="53">
        <v>382646.65478699998</v>
      </c>
      <c r="D451" s="53">
        <v>14420.4784</v>
      </c>
      <c r="E451" s="53">
        <v>78.956999999999994</v>
      </c>
      <c r="F451" s="53" t="s">
        <v>148</v>
      </c>
      <c r="G451" s="4"/>
      <c r="H451" s="4"/>
    </row>
    <row r="452" spans="1:8" x14ac:dyDescent="0.25">
      <c r="A452" s="54"/>
      <c r="B452" s="54"/>
      <c r="C452" s="53">
        <v>42157623.4824</v>
      </c>
      <c r="D452" s="53">
        <v>870447.73386000004</v>
      </c>
      <c r="E452" s="53">
        <v>32114.508999999998</v>
      </c>
      <c r="F452" s="53" t="s">
        <v>12</v>
      </c>
      <c r="G452" s="4"/>
      <c r="H452" s="4"/>
    </row>
    <row r="453" spans="1:8" x14ac:dyDescent="0.25">
      <c r="A453" s="54"/>
      <c r="B453" s="54"/>
      <c r="C453" s="53">
        <v>64034017.976599999</v>
      </c>
      <c r="D453" s="53">
        <v>513600.67910000001</v>
      </c>
      <c r="E453" s="53">
        <v>31666.226999999999</v>
      </c>
      <c r="F453" s="53" t="s">
        <v>12</v>
      </c>
      <c r="G453" s="4"/>
      <c r="H453" s="4"/>
    </row>
    <row r="454" spans="1:8" x14ac:dyDescent="0.25">
      <c r="A454" s="54"/>
      <c r="B454" s="54"/>
      <c r="C454" s="53">
        <v>220996.194582</v>
      </c>
      <c r="D454" s="53">
        <v>2226.4001600000001</v>
      </c>
      <c r="E454" s="53">
        <v>22.1</v>
      </c>
      <c r="F454" s="53" t="s">
        <v>12</v>
      </c>
      <c r="G454" s="4"/>
      <c r="H454" s="4"/>
    </row>
    <row r="455" spans="1:8" x14ac:dyDescent="0.25">
      <c r="A455" s="54"/>
      <c r="B455" s="54"/>
      <c r="C455" s="53">
        <v>7147.9011989999999</v>
      </c>
      <c r="D455" s="53">
        <v>30003.319630000002</v>
      </c>
      <c r="E455" s="53">
        <v>1542.8979999999999</v>
      </c>
      <c r="F455" s="53" t="s">
        <v>12</v>
      </c>
      <c r="G455" s="4"/>
      <c r="H455" s="4"/>
    </row>
    <row r="456" spans="1:8" x14ac:dyDescent="0.25">
      <c r="A456" s="54"/>
      <c r="B456" s="54"/>
      <c r="C456" s="53">
        <v>19055937.566500001</v>
      </c>
      <c r="D456" s="53">
        <v>39892.833879999998</v>
      </c>
      <c r="E456" s="53">
        <v>1905.5940000000001</v>
      </c>
      <c r="F456" s="53" t="s">
        <v>12</v>
      </c>
      <c r="G456" s="4"/>
      <c r="H456" s="4"/>
    </row>
    <row r="457" spans="1:8" x14ac:dyDescent="0.25">
      <c r="A457" s="54"/>
      <c r="B457" s="54"/>
      <c r="C457" s="53">
        <v>320126.40091099998</v>
      </c>
      <c r="D457" s="53">
        <v>3324.1048500000002</v>
      </c>
      <c r="E457" s="53">
        <v>32.012999999999998</v>
      </c>
      <c r="F457" s="53" t="s">
        <v>12</v>
      </c>
      <c r="G457" s="4"/>
      <c r="H457" s="4"/>
    </row>
    <row r="458" spans="1:8" x14ac:dyDescent="0.25">
      <c r="A458" s="54"/>
      <c r="B458" s="54"/>
      <c r="C458" s="53">
        <v>436247.26821100002</v>
      </c>
      <c r="D458" s="53">
        <v>3575.0451800000001</v>
      </c>
      <c r="E458" s="53">
        <v>43.625</v>
      </c>
      <c r="F458" s="53" t="s">
        <v>147</v>
      </c>
      <c r="G458" s="4"/>
      <c r="H458" s="4"/>
    </row>
    <row r="459" spans="1:8" x14ac:dyDescent="0.25">
      <c r="A459" s="54"/>
      <c r="B459" s="54"/>
      <c r="C459" s="53">
        <v>382758.16154599999</v>
      </c>
      <c r="D459" s="53">
        <v>2952.5112600000002</v>
      </c>
      <c r="E459" s="53">
        <v>38.276000000000003</v>
      </c>
      <c r="F459" s="53" t="s">
        <v>12</v>
      </c>
      <c r="G459" s="4"/>
      <c r="H459" s="4"/>
    </row>
    <row r="460" spans="1:8" x14ac:dyDescent="0.25">
      <c r="A460" s="54"/>
      <c r="B460" s="54"/>
      <c r="C460" s="53">
        <v>514.79058399999997</v>
      </c>
      <c r="D460" s="53">
        <v>420.21167000000003</v>
      </c>
      <c r="E460" s="53">
        <v>5.0999999999999997E-2</v>
      </c>
      <c r="F460" s="53" t="s">
        <v>12</v>
      </c>
      <c r="G460" s="4"/>
      <c r="H460" s="4"/>
    </row>
    <row r="461" spans="1:8" x14ac:dyDescent="0.25">
      <c r="A461" s="54"/>
      <c r="B461" s="54"/>
      <c r="C461" s="53">
        <v>64034017.976599999</v>
      </c>
      <c r="D461" s="53">
        <v>513600.67910000001</v>
      </c>
      <c r="E461" s="53">
        <v>31666.226999999999</v>
      </c>
      <c r="F461" s="53" t="s">
        <v>12</v>
      </c>
      <c r="G461" s="4"/>
      <c r="H461" s="4"/>
    </row>
    <row r="462" spans="1:8" x14ac:dyDescent="0.25">
      <c r="A462" s="54"/>
      <c r="B462" s="54"/>
      <c r="C462" s="53">
        <v>548770.20658500004</v>
      </c>
      <c r="D462" s="53">
        <v>11577.362730000001</v>
      </c>
      <c r="E462" s="53">
        <v>67.183999999999997</v>
      </c>
      <c r="F462" s="53" t="s">
        <v>12</v>
      </c>
      <c r="G462" s="4"/>
      <c r="H462" s="4"/>
    </row>
    <row r="463" spans="1:8" x14ac:dyDescent="0.25">
      <c r="A463" s="54"/>
      <c r="B463" s="54"/>
      <c r="C463" s="53">
        <v>1179986.8089099999</v>
      </c>
      <c r="D463" s="53">
        <v>8500.6812100000006</v>
      </c>
      <c r="E463" s="53">
        <v>117.999</v>
      </c>
      <c r="F463" s="53" t="s">
        <v>12</v>
      </c>
      <c r="G463" s="4"/>
      <c r="H463" s="4"/>
    </row>
    <row r="464" spans="1:8" x14ac:dyDescent="0.25">
      <c r="A464" s="54"/>
      <c r="B464" s="54"/>
      <c r="C464" s="53">
        <v>143252.60171700001</v>
      </c>
      <c r="D464" s="53">
        <v>2266.0338000000002</v>
      </c>
      <c r="E464" s="53">
        <v>14.324999999999999</v>
      </c>
      <c r="F464" s="53" t="s">
        <v>12</v>
      </c>
      <c r="G464" s="4"/>
      <c r="H464" s="4"/>
    </row>
    <row r="465" spans="1:8" x14ac:dyDescent="0.25">
      <c r="A465" s="54"/>
      <c r="B465" s="54"/>
      <c r="C465" s="53">
        <v>121611.76751600001</v>
      </c>
      <c r="D465" s="53">
        <v>4768.2550099999999</v>
      </c>
      <c r="E465" s="53">
        <v>12.161</v>
      </c>
      <c r="F465" s="53" t="s">
        <v>12</v>
      </c>
      <c r="G465" s="4"/>
      <c r="H465" s="4"/>
    </row>
    <row r="466" spans="1:8" x14ac:dyDescent="0.25">
      <c r="A466" s="54"/>
      <c r="B466" s="54"/>
      <c r="C466" s="53">
        <v>340284.53428700002</v>
      </c>
      <c r="D466" s="53">
        <v>4250.7332800000004</v>
      </c>
      <c r="E466" s="53">
        <v>34.027999999999999</v>
      </c>
      <c r="F466" s="53" t="s">
        <v>12</v>
      </c>
      <c r="G466" s="4"/>
      <c r="H466" s="4"/>
    </row>
    <row r="467" spans="1:8" x14ac:dyDescent="0.25">
      <c r="A467" s="54"/>
      <c r="B467" s="54"/>
      <c r="C467" s="53">
        <v>152241.94856399999</v>
      </c>
      <c r="D467" s="53">
        <v>1792.2238299999999</v>
      </c>
      <c r="E467" s="53">
        <v>15.224</v>
      </c>
      <c r="F467" s="53" t="s">
        <v>12</v>
      </c>
      <c r="G467" s="4"/>
      <c r="H467" s="4"/>
    </row>
    <row r="468" spans="1:8" x14ac:dyDescent="0.25">
      <c r="A468" s="54"/>
      <c r="B468" s="54"/>
      <c r="C468" s="53">
        <v>660850.63711000001</v>
      </c>
      <c r="D468" s="53">
        <v>3874.6726899999999</v>
      </c>
      <c r="E468" s="53">
        <v>66.084999999999994</v>
      </c>
      <c r="F468" s="53" t="s">
        <v>12</v>
      </c>
      <c r="G468" s="4"/>
      <c r="H468" s="4"/>
    </row>
    <row r="469" spans="1:8" x14ac:dyDescent="0.25">
      <c r="A469" s="54"/>
      <c r="B469" s="54"/>
      <c r="C469" s="53">
        <v>790425.129082</v>
      </c>
      <c r="D469" s="53">
        <v>4066.1972300000002</v>
      </c>
      <c r="E469" s="53">
        <v>79.043000000000006</v>
      </c>
      <c r="F469" s="53" t="s">
        <v>12</v>
      </c>
      <c r="G469" s="4"/>
      <c r="H469" s="4"/>
    </row>
    <row r="470" spans="1:8" x14ac:dyDescent="0.25">
      <c r="A470" s="54"/>
      <c r="B470" s="54"/>
      <c r="C470" s="53">
        <v>2868168.6734699998</v>
      </c>
      <c r="D470" s="53">
        <v>13391.396280000001</v>
      </c>
      <c r="E470" s="53">
        <v>286.81700000000001</v>
      </c>
      <c r="F470" s="53" t="s">
        <v>12</v>
      </c>
      <c r="G470" s="4"/>
      <c r="H470" s="4"/>
    </row>
    <row r="471" spans="1:8" x14ac:dyDescent="0.25">
      <c r="A471" s="54"/>
      <c r="B471" s="54"/>
      <c r="C471" s="53">
        <v>167918.593613</v>
      </c>
      <c r="D471" s="53">
        <v>2686.99953</v>
      </c>
      <c r="E471" s="53">
        <v>16.792000000000002</v>
      </c>
      <c r="F471" s="53" t="s">
        <v>143</v>
      </c>
      <c r="G471" s="4"/>
      <c r="H471" s="4"/>
    </row>
    <row r="472" spans="1:8" x14ac:dyDescent="0.25">
      <c r="A472" s="54"/>
      <c r="B472" s="54"/>
      <c r="C472" s="53">
        <v>323503.08690499997</v>
      </c>
      <c r="D472" s="53">
        <v>2423.6806299999998</v>
      </c>
      <c r="E472" s="53">
        <v>32.35</v>
      </c>
      <c r="F472" s="53" t="s">
        <v>143</v>
      </c>
      <c r="G472" s="4"/>
      <c r="H472" s="4"/>
    </row>
    <row r="473" spans="1:8" x14ac:dyDescent="0.25">
      <c r="A473" s="54"/>
      <c r="B473" s="54"/>
      <c r="C473" s="53">
        <v>382646.65478699998</v>
      </c>
      <c r="D473" s="53">
        <v>14420.4784</v>
      </c>
      <c r="E473" s="53">
        <v>78.956999999999994</v>
      </c>
      <c r="F473" s="53" t="s">
        <v>148</v>
      </c>
      <c r="G473" s="4"/>
      <c r="H473" s="4"/>
    </row>
    <row r="474" spans="1:8" x14ac:dyDescent="0.25">
      <c r="A474" s="54"/>
      <c r="B474" s="54"/>
      <c r="C474" s="53">
        <v>42157623.4824</v>
      </c>
      <c r="D474" s="53">
        <v>870447.73386000004</v>
      </c>
      <c r="E474" s="53">
        <v>32114.508999999998</v>
      </c>
      <c r="F474" s="53" t="s">
        <v>12</v>
      </c>
      <c r="G474" s="4"/>
      <c r="H474" s="4"/>
    </row>
    <row r="475" spans="1:8" x14ac:dyDescent="0.25">
      <c r="A475" s="54"/>
      <c r="B475" s="54"/>
      <c r="C475" s="53">
        <v>64034017.976599999</v>
      </c>
      <c r="D475" s="53">
        <v>513600.67910000001</v>
      </c>
      <c r="E475" s="53">
        <v>31666.226999999999</v>
      </c>
      <c r="F475" s="53" t="s">
        <v>12</v>
      </c>
      <c r="G475" s="4"/>
      <c r="H475" s="4"/>
    </row>
    <row r="476" spans="1:8" x14ac:dyDescent="0.25">
      <c r="A476" s="54" t="s">
        <v>161</v>
      </c>
      <c r="B476" s="54" t="s">
        <v>160</v>
      </c>
      <c r="C476" s="53">
        <v>220996.194582</v>
      </c>
      <c r="D476" s="53">
        <v>2226.4001600000001</v>
      </c>
      <c r="E476" s="53">
        <v>22.1</v>
      </c>
      <c r="F476" s="53" t="s">
        <v>12</v>
      </c>
      <c r="G476" s="4"/>
      <c r="H476" s="4"/>
    </row>
    <row r="477" spans="1:8" x14ac:dyDescent="0.25">
      <c r="A477" s="54"/>
      <c r="B477" s="54"/>
      <c r="C477" s="53">
        <v>7147.9011989999999</v>
      </c>
      <c r="D477" s="53">
        <v>30003.319630000002</v>
      </c>
      <c r="E477" s="53">
        <v>1542.8979999999999</v>
      </c>
      <c r="F477" s="53" t="s">
        <v>12</v>
      </c>
      <c r="G477" s="4"/>
      <c r="H477" s="4"/>
    </row>
    <row r="478" spans="1:8" x14ac:dyDescent="0.25">
      <c r="A478" s="54"/>
      <c r="B478" s="54"/>
      <c r="C478" s="53">
        <v>19055937.566500001</v>
      </c>
      <c r="D478" s="53">
        <v>39892.833879999998</v>
      </c>
      <c r="E478" s="53">
        <v>1905.5940000000001</v>
      </c>
      <c r="F478" s="53" t="s">
        <v>12</v>
      </c>
      <c r="G478" s="4"/>
      <c r="H478" s="4"/>
    </row>
    <row r="479" spans="1:8" x14ac:dyDescent="0.25">
      <c r="A479" s="54"/>
      <c r="B479" s="54"/>
      <c r="C479" s="53">
        <v>320126.40091099998</v>
      </c>
      <c r="D479" s="53">
        <v>3324.1048500000002</v>
      </c>
      <c r="E479" s="53">
        <v>32.012999999999998</v>
      </c>
      <c r="F479" s="53" t="s">
        <v>12</v>
      </c>
      <c r="G479" s="4"/>
      <c r="H479" s="4"/>
    </row>
    <row r="480" spans="1:8" x14ac:dyDescent="0.25">
      <c r="A480" s="54"/>
      <c r="B480" s="54"/>
      <c r="C480" s="53">
        <v>436247.26821100002</v>
      </c>
      <c r="D480" s="53">
        <v>3575.0451800000001</v>
      </c>
      <c r="E480" s="53">
        <v>43.625</v>
      </c>
      <c r="F480" s="53" t="s">
        <v>147</v>
      </c>
      <c r="G480" s="4"/>
      <c r="H480" s="4"/>
    </row>
    <row r="481" spans="1:8" x14ac:dyDescent="0.25">
      <c r="A481" s="54"/>
      <c r="B481" s="54"/>
      <c r="C481" s="53">
        <v>382758.16154599999</v>
      </c>
      <c r="D481" s="53">
        <v>2952.5112600000002</v>
      </c>
      <c r="E481" s="53">
        <v>38.276000000000003</v>
      </c>
      <c r="F481" s="53" t="s">
        <v>12</v>
      </c>
      <c r="G481" s="4"/>
      <c r="H481" s="4"/>
    </row>
    <row r="482" spans="1:8" x14ac:dyDescent="0.25">
      <c r="A482" s="54"/>
      <c r="B482" s="54"/>
      <c r="C482" s="53">
        <v>514.79058399999997</v>
      </c>
      <c r="D482" s="53">
        <v>420.21167000000003</v>
      </c>
      <c r="E482" s="53">
        <v>5.0999999999999997E-2</v>
      </c>
      <c r="F482" s="53" t="s">
        <v>12</v>
      </c>
      <c r="G482" s="4"/>
      <c r="H482" s="4"/>
    </row>
    <row r="483" spans="1:8" x14ac:dyDescent="0.25">
      <c r="A483" s="54"/>
      <c r="B483" s="54"/>
      <c r="C483" s="53">
        <v>64034017.976599999</v>
      </c>
      <c r="D483" s="53">
        <v>513600.67910000001</v>
      </c>
      <c r="E483" s="53">
        <v>31666.226999999999</v>
      </c>
      <c r="F483" s="53" t="s">
        <v>12</v>
      </c>
      <c r="G483" s="4"/>
      <c r="H483" s="4"/>
    </row>
    <row r="484" spans="1:8" x14ac:dyDescent="0.25">
      <c r="A484" s="54"/>
      <c r="B484" s="54"/>
      <c r="C484" s="53">
        <v>548770.20658500004</v>
      </c>
      <c r="D484" s="53">
        <v>11577.362730000001</v>
      </c>
      <c r="E484" s="53">
        <v>67.183999999999997</v>
      </c>
      <c r="F484" s="53" t="s">
        <v>12</v>
      </c>
      <c r="G484" s="4"/>
      <c r="H484" s="4"/>
    </row>
    <row r="485" spans="1:8" x14ac:dyDescent="0.25">
      <c r="A485" s="54"/>
      <c r="B485" s="54"/>
      <c r="C485" s="53">
        <v>1179986.8089099999</v>
      </c>
      <c r="D485" s="53">
        <v>8500.6812100000006</v>
      </c>
      <c r="E485" s="53">
        <v>117.999</v>
      </c>
      <c r="F485" s="53" t="s">
        <v>12</v>
      </c>
      <c r="G485" s="4"/>
      <c r="H485" s="4"/>
    </row>
    <row r="486" spans="1:8" x14ac:dyDescent="0.25">
      <c r="A486" s="54"/>
      <c r="B486" s="54"/>
      <c r="C486" s="53">
        <v>143252.60171700001</v>
      </c>
      <c r="D486" s="53">
        <v>2266.0338000000002</v>
      </c>
      <c r="E486" s="53">
        <v>14.324999999999999</v>
      </c>
      <c r="F486" s="53" t="s">
        <v>12</v>
      </c>
      <c r="G486" s="4"/>
      <c r="H486" s="4"/>
    </row>
    <row r="487" spans="1:8" x14ac:dyDescent="0.25">
      <c r="A487" s="54"/>
      <c r="B487" s="54"/>
      <c r="C487" s="53">
        <v>121611.76751600001</v>
      </c>
      <c r="D487" s="53">
        <v>4768.2550099999999</v>
      </c>
      <c r="E487" s="53">
        <v>12.161</v>
      </c>
      <c r="F487" s="53" t="s">
        <v>12</v>
      </c>
      <c r="G487" s="4"/>
      <c r="H487" s="4"/>
    </row>
    <row r="488" spans="1:8" x14ac:dyDescent="0.25">
      <c r="A488" s="54"/>
      <c r="B488" s="54"/>
      <c r="C488" s="53">
        <v>340284.53428700002</v>
      </c>
      <c r="D488" s="53">
        <v>4250.7332800000004</v>
      </c>
      <c r="E488" s="53">
        <v>34.027999999999999</v>
      </c>
      <c r="F488" s="53" t="s">
        <v>12</v>
      </c>
      <c r="G488" s="4"/>
      <c r="H488" s="4"/>
    </row>
    <row r="489" spans="1:8" x14ac:dyDescent="0.25">
      <c r="A489" s="54"/>
      <c r="B489" s="54"/>
      <c r="C489" s="53">
        <v>152241.94856399999</v>
      </c>
      <c r="D489" s="53">
        <v>1792.2238299999999</v>
      </c>
      <c r="E489" s="53">
        <v>15.224</v>
      </c>
      <c r="F489" s="53" t="s">
        <v>12</v>
      </c>
      <c r="G489" s="4"/>
      <c r="H489" s="4"/>
    </row>
    <row r="490" spans="1:8" x14ac:dyDescent="0.25">
      <c r="A490" s="54"/>
      <c r="B490" s="54"/>
      <c r="C490" s="53">
        <v>660850.63711000001</v>
      </c>
      <c r="D490" s="53">
        <v>3874.6726899999999</v>
      </c>
      <c r="E490" s="53">
        <v>66.084999999999994</v>
      </c>
      <c r="F490" s="53" t="s">
        <v>12</v>
      </c>
      <c r="G490" s="4"/>
      <c r="H490" s="4"/>
    </row>
    <row r="491" spans="1:8" x14ac:dyDescent="0.25">
      <c r="A491" s="54"/>
      <c r="B491" s="54"/>
      <c r="C491" s="53">
        <v>790425.129082</v>
      </c>
      <c r="D491" s="53">
        <v>4066.1972300000002</v>
      </c>
      <c r="E491" s="53">
        <v>79.043000000000006</v>
      </c>
      <c r="F491" s="53" t="s">
        <v>12</v>
      </c>
      <c r="G491" s="4"/>
      <c r="H491" s="4"/>
    </row>
    <row r="492" spans="1:8" x14ac:dyDescent="0.25">
      <c r="A492" s="54"/>
      <c r="B492" s="54"/>
      <c r="C492" s="53">
        <v>2868168.6734699998</v>
      </c>
      <c r="D492" s="53">
        <v>13391.396280000001</v>
      </c>
      <c r="E492" s="53">
        <v>286.81700000000001</v>
      </c>
      <c r="F492" s="53" t="s">
        <v>12</v>
      </c>
      <c r="G492" s="4"/>
      <c r="H492" s="4"/>
    </row>
    <row r="493" spans="1:8" x14ac:dyDescent="0.25">
      <c r="A493" s="54"/>
      <c r="B493" s="54"/>
      <c r="C493" s="53">
        <v>167918.593613</v>
      </c>
      <c r="D493" s="53">
        <v>2686.99953</v>
      </c>
      <c r="E493" s="53">
        <v>16.792000000000002</v>
      </c>
      <c r="F493" s="53" t="s">
        <v>143</v>
      </c>
      <c r="G493" s="4"/>
      <c r="H493" s="4"/>
    </row>
    <row r="494" spans="1:8" x14ac:dyDescent="0.25">
      <c r="A494" s="54"/>
      <c r="B494" s="54"/>
      <c r="C494" s="53">
        <v>323503.08690499997</v>
      </c>
      <c r="D494" s="53">
        <v>2423.6806299999998</v>
      </c>
      <c r="E494" s="53">
        <v>32.35</v>
      </c>
      <c r="F494" s="53" t="s">
        <v>143</v>
      </c>
      <c r="G494" s="4"/>
      <c r="H494" s="4"/>
    </row>
    <row r="495" spans="1:8" x14ac:dyDescent="0.25">
      <c r="A495" s="54"/>
      <c r="B495" s="54"/>
      <c r="C495" s="53">
        <v>382646.65478699998</v>
      </c>
      <c r="D495" s="53">
        <v>14420.4784</v>
      </c>
      <c r="E495" s="53">
        <v>78.956999999999994</v>
      </c>
      <c r="F495" s="53" t="s">
        <v>148</v>
      </c>
      <c r="G495" s="4"/>
      <c r="H495" s="4"/>
    </row>
    <row r="496" spans="1:8" x14ac:dyDescent="0.25">
      <c r="A496" s="54"/>
      <c r="B496" s="54"/>
      <c r="C496" s="53">
        <v>42157623.4824</v>
      </c>
      <c r="D496" s="53">
        <v>870447.73386000004</v>
      </c>
      <c r="E496" s="53">
        <v>32114.508999999998</v>
      </c>
      <c r="F496" s="53" t="s">
        <v>12</v>
      </c>
      <c r="G496" s="4"/>
      <c r="H496" s="4"/>
    </row>
    <row r="497" spans="1:8" x14ac:dyDescent="0.25">
      <c r="A497" s="54"/>
      <c r="B497" s="54"/>
      <c r="C497" s="53">
        <v>64034017.976599999</v>
      </c>
      <c r="D497" s="53">
        <v>513600.67910000001</v>
      </c>
      <c r="E497" s="53">
        <v>31666.226999999999</v>
      </c>
      <c r="F497" s="53" t="s">
        <v>12</v>
      </c>
      <c r="G497" s="4"/>
      <c r="H497" s="4"/>
    </row>
    <row r="498" spans="1:8" x14ac:dyDescent="0.25">
      <c r="A498" s="54"/>
      <c r="B498" s="54"/>
      <c r="C498" s="53">
        <v>220996.194582</v>
      </c>
      <c r="D498" s="53">
        <v>2226.4001600000001</v>
      </c>
      <c r="E498" s="53">
        <v>22.1</v>
      </c>
      <c r="F498" s="53" t="s">
        <v>12</v>
      </c>
      <c r="G498" s="4"/>
      <c r="H498" s="4"/>
    </row>
    <row r="499" spans="1:8" x14ac:dyDescent="0.25">
      <c r="A499" s="54"/>
      <c r="B499" s="54"/>
      <c r="C499" s="53">
        <v>7147.9011989999999</v>
      </c>
      <c r="D499" s="53">
        <v>30003.319630000002</v>
      </c>
      <c r="E499" s="53">
        <v>1542.8979999999999</v>
      </c>
      <c r="F499" s="53" t="s">
        <v>12</v>
      </c>
      <c r="G499" s="4"/>
      <c r="H499" s="4"/>
    </row>
    <row r="500" spans="1:8" x14ac:dyDescent="0.25">
      <c r="A500" s="54"/>
      <c r="B500" s="54"/>
      <c r="C500" s="53">
        <v>19055937.566500001</v>
      </c>
      <c r="D500" s="53">
        <v>39892.833879999998</v>
      </c>
      <c r="E500" s="53">
        <v>1905.5940000000001</v>
      </c>
      <c r="F500" s="53" t="s">
        <v>12</v>
      </c>
      <c r="G500" s="4"/>
      <c r="H500" s="4"/>
    </row>
    <row r="501" spans="1:8" x14ac:dyDescent="0.25">
      <c r="A501" s="54"/>
      <c r="B501" s="54"/>
      <c r="C501" s="53">
        <v>320126.40091099998</v>
      </c>
      <c r="D501" s="53">
        <v>3324.1048500000002</v>
      </c>
      <c r="E501" s="53">
        <v>32.012999999999998</v>
      </c>
      <c r="F501" s="53" t="s">
        <v>12</v>
      </c>
      <c r="G501" s="4"/>
      <c r="H501" s="4"/>
    </row>
    <row r="502" spans="1:8" x14ac:dyDescent="0.25">
      <c r="A502" s="54"/>
      <c r="B502" s="54"/>
      <c r="C502" s="53">
        <v>436247.26821100002</v>
      </c>
      <c r="D502" s="53">
        <v>3575.0451800000001</v>
      </c>
      <c r="E502" s="53">
        <v>43.625</v>
      </c>
      <c r="F502" s="53" t="s">
        <v>147</v>
      </c>
      <c r="G502" s="4"/>
      <c r="H502" s="4"/>
    </row>
    <row r="503" spans="1:8" x14ac:dyDescent="0.25">
      <c r="A503" s="54"/>
      <c r="B503" s="54"/>
      <c r="C503" s="53">
        <v>382758.16154599999</v>
      </c>
      <c r="D503" s="53">
        <v>2952.5112600000002</v>
      </c>
      <c r="E503" s="53">
        <v>38.276000000000003</v>
      </c>
      <c r="F503" s="53" t="s">
        <v>12</v>
      </c>
      <c r="G503" s="4"/>
      <c r="H503" s="4"/>
    </row>
    <row r="504" spans="1:8" x14ac:dyDescent="0.25">
      <c r="A504" s="54"/>
      <c r="B504" s="54"/>
      <c r="C504" s="53">
        <v>514.79058399999997</v>
      </c>
      <c r="D504" s="53">
        <v>420.21167000000003</v>
      </c>
      <c r="E504" s="53">
        <v>5.0999999999999997E-2</v>
      </c>
      <c r="F504" s="53" t="s">
        <v>12</v>
      </c>
      <c r="G504" s="4"/>
      <c r="H504" s="4"/>
    </row>
    <row r="505" spans="1:8" x14ac:dyDescent="0.25">
      <c r="A505" s="54"/>
      <c r="B505" s="54"/>
      <c r="C505" s="53">
        <v>64034017.976599999</v>
      </c>
      <c r="D505" s="53">
        <v>513600.67910000001</v>
      </c>
      <c r="E505" s="53">
        <v>31666.226999999999</v>
      </c>
      <c r="F505" s="53" t="s">
        <v>12</v>
      </c>
      <c r="G505" s="4"/>
      <c r="H505" s="4"/>
    </row>
    <row r="506" spans="1:8" x14ac:dyDescent="0.25">
      <c r="A506" s="54"/>
      <c r="B506" s="54"/>
      <c r="C506" s="53">
        <v>548770.20658500004</v>
      </c>
      <c r="D506" s="53">
        <v>11577.362730000001</v>
      </c>
      <c r="E506" s="53">
        <v>67.183999999999997</v>
      </c>
      <c r="F506" s="53" t="s">
        <v>12</v>
      </c>
      <c r="G506" s="4"/>
      <c r="H506" s="4"/>
    </row>
    <row r="507" spans="1:8" x14ac:dyDescent="0.25">
      <c r="A507" s="54"/>
      <c r="B507" s="54"/>
      <c r="C507" s="53">
        <v>1179986.8089099999</v>
      </c>
      <c r="D507" s="53">
        <v>8500.6812100000006</v>
      </c>
      <c r="E507" s="53">
        <v>117.999</v>
      </c>
      <c r="F507" s="53" t="s">
        <v>12</v>
      </c>
      <c r="G507" s="4"/>
      <c r="H507" s="4"/>
    </row>
    <row r="508" spans="1:8" x14ac:dyDescent="0.25">
      <c r="A508" s="54"/>
      <c r="B508" s="54"/>
      <c r="C508" s="53">
        <v>143252.60171700001</v>
      </c>
      <c r="D508" s="53">
        <v>2266.0338000000002</v>
      </c>
      <c r="E508" s="53">
        <v>14.324999999999999</v>
      </c>
      <c r="F508" s="53" t="s">
        <v>12</v>
      </c>
      <c r="G508" s="4"/>
      <c r="H508" s="4"/>
    </row>
    <row r="509" spans="1:8" x14ac:dyDescent="0.25">
      <c r="A509" s="54"/>
      <c r="B509" s="54"/>
      <c r="C509" s="53">
        <v>121611.76751600001</v>
      </c>
      <c r="D509" s="53">
        <v>4768.2550099999999</v>
      </c>
      <c r="E509" s="53">
        <v>12.161</v>
      </c>
      <c r="F509" s="53" t="s">
        <v>12</v>
      </c>
      <c r="G509" s="4"/>
      <c r="H509" s="4"/>
    </row>
    <row r="510" spans="1:8" x14ac:dyDescent="0.25">
      <c r="A510" s="54" t="s">
        <v>159</v>
      </c>
      <c r="B510" s="54" t="s">
        <v>158</v>
      </c>
      <c r="C510" s="53">
        <v>340284.53428700002</v>
      </c>
      <c r="D510" s="53">
        <v>4250.7332800000004</v>
      </c>
      <c r="E510" s="53">
        <v>34.027999999999999</v>
      </c>
      <c r="F510" s="53" t="s">
        <v>12</v>
      </c>
      <c r="G510" s="4"/>
      <c r="H510" s="4"/>
    </row>
    <row r="511" spans="1:8" x14ac:dyDescent="0.25">
      <c r="A511" s="54"/>
      <c r="B511" s="54"/>
      <c r="C511" s="53">
        <v>152241.94856399999</v>
      </c>
      <c r="D511" s="53">
        <v>1792.2238299999999</v>
      </c>
      <c r="E511" s="53">
        <v>15.224</v>
      </c>
      <c r="F511" s="53" t="s">
        <v>12</v>
      </c>
      <c r="G511" s="4"/>
      <c r="H511" s="4"/>
    </row>
    <row r="512" spans="1:8" x14ac:dyDescent="0.25">
      <c r="A512" s="54"/>
      <c r="B512" s="54"/>
      <c r="C512" s="53">
        <v>660850.63711000001</v>
      </c>
      <c r="D512" s="53">
        <v>3874.6726899999999</v>
      </c>
      <c r="E512" s="53">
        <v>66.084999999999994</v>
      </c>
      <c r="F512" s="53" t="s">
        <v>12</v>
      </c>
      <c r="G512" s="4"/>
      <c r="H512" s="4"/>
    </row>
    <row r="513" spans="1:8" x14ac:dyDescent="0.25">
      <c r="A513" s="54"/>
      <c r="B513" s="54"/>
      <c r="C513" s="53">
        <v>790425.129082</v>
      </c>
      <c r="D513" s="53">
        <v>4066.1972300000002</v>
      </c>
      <c r="E513" s="53">
        <v>79.043000000000006</v>
      </c>
      <c r="F513" s="53" t="s">
        <v>12</v>
      </c>
      <c r="G513" s="4"/>
      <c r="H513" s="4"/>
    </row>
    <row r="514" spans="1:8" x14ac:dyDescent="0.25">
      <c r="A514" s="54"/>
      <c r="B514" s="54"/>
      <c r="C514" s="53">
        <v>2868168.6734699998</v>
      </c>
      <c r="D514" s="53">
        <v>13391.396280000001</v>
      </c>
      <c r="E514" s="53">
        <v>286.81700000000001</v>
      </c>
      <c r="F514" s="53" t="s">
        <v>12</v>
      </c>
      <c r="G514" s="4"/>
      <c r="H514" s="4"/>
    </row>
    <row r="515" spans="1:8" x14ac:dyDescent="0.25">
      <c r="A515" s="54"/>
      <c r="B515" s="54"/>
      <c r="C515" s="53">
        <v>167918.593613</v>
      </c>
      <c r="D515" s="53">
        <v>2686.99953</v>
      </c>
      <c r="E515" s="53">
        <v>16.792000000000002</v>
      </c>
      <c r="F515" s="53" t="s">
        <v>143</v>
      </c>
      <c r="G515" s="4"/>
      <c r="H515" s="4"/>
    </row>
    <row r="516" spans="1:8" x14ac:dyDescent="0.25">
      <c r="A516" s="54"/>
      <c r="B516" s="54"/>
      <c r="C516" s="53">
        <v>323503.08690499997</v>
      </c>
      <c r="D516" s="53">
        <v>2423.6806299999998</v>
      </c>
      <c r="E516" s="53">
        <v>32.35</v>
      </c>
      <c r="F516" s="53" t="s">
        <v>143</v>
      </c>
      <c r="G516" s="4"/>
      <c r="H516" s="4"/>
    </row>
    <row r="517" spans="1:8" x14ac:dyDescent="0.25">
      <c r="A517" s="54"/>
      <c r="B517" s="54"/>
      <c r="C517" s="53">
        <v>382646.65478699998</v>
      </c>
      <c r="D517" s="53">
        <v>14420.4784</v>
      </c>
      <c r="E517" s="53">
        <v>78.956999999999994</v>
      </c>
      <c r="F517" s="53" t="s">
        <v>148</v>
      </c>
      <c r="G517" s="4"/>
      <c r="H517" s="4"/>
    </row>
    <row r="518" spans="1:8" x14ac:dyDescent="0.25">
      <c r="A518" s="54"/>
      <c r="B518" s="54"/>
      <c r="C518" s="53">
        <v>42157623.4824</v>
      </c>
      <c r="D518" s="53">
        <v>870447.73386000004</v>
      </c>
      <c r="E518" s="53">
        <v>32114.508999999998</v>
      </c>
      <c r="F518" s="53" t="s">
        <v>12</v>
      </c>
      <c r="G518" s="4"/>
      <c r="H518" s="4"/>
    </row>
    <row r="519" spans="1:8" x14ac:dyDescent="0.25">
      <c r="A519" s="54"/>
      <c r="B519" s="54"/>
      <c r="C519" s="53">
        <v>64034017.976599999</v>
      </c>
      <c r="D519" s="53">
        <v>513600.67910000001</v>
      </c>
      <c r="E519" s="53">
        <v>31666.226999999999</v>
      </c>
      <c r="F519" s="53" t="s">
        <v>12</v>
      </c>
      <c r="G519" s="4"/>
      <c r="H519" s="4"/>
    </row>
    <row r="520" spans="1:8" x14ac:dyDescent="0.25">
      <c r="A520" s="54"/>
      <c r="B520" s="54"/>
      <c r="C520" s="53">
        <v>220996.194582</v>
      </c>
      <c r="D520" s="53">
        <v>2226.4001600000001</v>
      </c>
      <c r="E520" s="53">
        <v>22.1</v>
      </c>
      <c r="F520" s="53" t="s">
        <v>12</v>
      </c>
      <c r="G520" s="4"/>
      <c r="H520" s="4"/>
    </row>
    <row r="521" spans="1:8" x14ac:dyDescent="0.25">
      <c r="A521" s="54"/>
      <c r="B521" s="54"/>
      <c r="C521" s="53">
        <v>7147.9011989999999</v>
      </c>
      <c r="D521" s="53">
        <v>30003.319630000002</v>
      </c>
      <c r="E521" s="53">
        <v>1542.8979999999999</v>
      </c>
      <c r="F521" s="53" t="s">
        <v>12</v>
      </c>
      <c r="G521" s="4"/>
      <c r="H521" s="4"/>
    </row>
    <row r="522" spans="1:8" x14ac:dyDescent="0.25">
      <c r="A522" s="54"/>
      <c r="B522" s="54"/>
      <c r="C522" s="53">
        <v>19055937.566500001</v>
      </c>
      <c r="D522" s="53">
        <v>39892.833879999998</v>
      </c>
      <c r="E522" s="53">
        <v>1905.5940000000001</v>
      </c>
      <c r="F522" s="53" t="s">
        <v>12</v>
      </c>
      <c r="G522" s="4"/>
      <c r="H522" s="4"/>
    </row>
    <row r="523" spans="1:8" x14ac:dyDescent="0.25">
      <c r="A523" s="54"/>
      <c r="B523" s="54"/>
      <c r="C523" s="53">
        <v>320126.40091099998</v>
      </c>
      <c r="D523" s="53">
        <v>3324.1048500000002</v>
      </c>
      <c r="E523" s="53">
        <v>32.012999999999998</v>
      </c>
      <c r="F523" s="53" t="s">
        <v>12</v>
      </c>
      <c r="G523" s="4"/>
      <c r="H523" s="4"/>
    </row>
    <row r="524" spans="1:8" x14ac:dyDescent="0.25">
      <c r="A524" s="54"/>
      <c r="B524" s="54"/>
      <c r="C524" s="53">
        <v>436247.26821100002</v>
      </c>
      <c r="D524" s="53">
        <v>3575.0451800000001</v>
      </c>
      <c r="E524" s="53">
        <v>43.625</v>
      </c>
      <c r="F524" s="53" t="s">
        <v>147</v>
      </c>
      <c r="G524" s="4"/>
      <c r="H524" s="4"/>
    </row>
    <row r="525" spans="1:8" x14ac:dyDescent="0.25">
      <c r="A525" s="54"/>
      <c r="B525" s="54"/>
      <c r="C525" s="53">
        <v>382758.16154599999</v>
      </c>
      <c r="D525" s="53">
        <v>2952.5112600000002</v>
      </c>
      <c r="E525" s="53">
        <v>38.276000000000003</v>
      </c>
      <c r="F525" s="53" t="s">
        <v>12</v>
      </c>
      <c r="G525" s="4"/>
      <c r="H525" s="4"/>
    </row>
    <row r="526" spans="1:8" x14ac:dyDescent="0.25">
      <c r="A526" s="54"/>
      <c r="B526" s="54"/>
      <c r="C526" s="53">
        <v>514.79058399999997</v>
      </c>
      <c r="D526" s="53">
        <v>420.21167000000003</v>
      </c>
      <c r="E526" s="53">
        <v>5.0999999999999997E-2</v>
      </c>
      <c r="F526" s="53" t="s">
        <v>12</v>
      </c>
      <c r="G526" s="4"/>
      <c r="H526" s="4"/>
    </row>
    <row r="527" spans="1:8" x14ac:dyDescent="0.25">
      <c r="A527" s="54"/>
      <c r="B527" s="54"/>
      <c r="C527" s="53">
        <v>64034017.976599999</v>
      </c>
      <c r="D527" s="53">
        <v>513600.67910000001</v>
      </c>
      <c r="E527" s="53">
        <v>31666.226999999999</v>
      </c>
      <c r="F527" s="53" t="s">
        <v>12</v>
      </c>
      <c r="G527" s="4"/>
      <c r="H527" s="4"/>
    </row>
    <row r="528" spans="1:8" x14ac:dyDescent="0.25">
      <c r="A528" s="54"/>
      <c r="B528" s="54"/>
      <c r="C528" s="53">
        <v>548770.20658500004</v>
      </c>
      <c r="D528" s="53">
        <v>11577.362730000001</v>
      </c>
      <c r="E528" s="53">
        <v>67.183999999999997</v>
      </c>
      <c r="F528" s="53" t="s">
        <v>12</v>
      </c>
      <c r="G528" s="4"/>
      <c r="H528" s="4"/>
    </row>
    <row r="529" spans="1:8" x14ac:dyDescent="0.25">
      <c r="A529" s="54"/>
      <c r="B529" s="54"/>
      <c r="C529" s="53">
        <v>1179986.8089099999</v>
      </c>
      <c r="D529" s="53">
        <v>8500.6812100000006</v>
      </c>
      <c r="E529" s="53">
        <v>117.999</v>
      </c>
      <c r="F529" s="53" t="s">
        <v>12</v>
      </c>
      <c r="G529" s="4"/>
      <c r="H529" s="4"/>
    </row>
    <row r="530" spans="1:8" x14ac:dyDescent="0.25">
      <c r="A530" s="54"/>
      <c r="B530" s="54"/>
      <c r="C530" s="53">
        <v>143252.60171700001</v>
      </c>
      <c r="D530" s="53">
        <v>2266.0338000000002</v>
      </c>
      <c r="E530" s="53">
        <v>14.324999999999999</v>
      </c>
      <c r="F530" s="53" t="s">
        <v>12</v>
      </c>
      <c r="G530" s="4"/>
      <c r="H530" s="4"/>
    </row>
    <row r="531" spans="1:8" x14ac:dyDescent="0.25">
      <c r="A531" s="54"/>
      <c r="B531" s="54"/>
      <c r="C531" s="53">
        <v>121611.76751600001</v>
      </c>
      <c r="D531" s="53">
        <v>4768.2550099999999</v>
      </c>
      <c r="E531" s="53">
        <v>12.161</v>
      </c>
      <c r="F531" s="53" t="s">
        <v>12</v>
      </c>
      <c r="G531" s="4"/>
      <c r="H531" s="4"/>
    </row>
    <row r="532" spans="1:8" x14ac:dyDescent="0.25">
      <c r="A532" s="54" t="s">
        <v>157</v>
      </c>
      <c r="B532" s="54" t="s">
        <v>156</v>
      </c>
      <c r="C532" s="53">
        <v>340284.53428700002</v>
      </c>
      <c r="D532" s="53">
        <v>4250.7332800000004</v>
      </c>
      <c r="E532" s="53">
        <v>34.027999999999999</v>
      </c>
      <c r="F532" s="53" t="s">
        <v>12</v>
      </c>
      <c r="G532" s="4"/>
      <c r="H532" s="4"/>
    </row>
    <row r="533" spans="1:8" x14ac:dyDescent="0.25">
      <c r="A533" s="54"/>
      <c r="B533" s="54"/>
      <c r="C533" s="53">
        <v>152241.94856399999</v>
      </c>
      <c r="D533" s="53">
        <v>1792.2238299999999</v>
      </c>
      <c r="E533" s="53">
        <v>15.224</v>
      </c>
      <c r="F533" s="53" t="s">
        <v>12</v>
      </c>
      <c r="G533" s="4"/>
      <c r="H533" s="4"/>
    </row>
    <row r="534" spans="1:8" x14ac:dyDescent="0.25">
      <c r="A534" s="54"/>
      <c r="B534" s="54"/>
      <c r="C534" s="53">
        <v>660850.63711000001</v>
      </c>
      <c r="D534" s="53">
        <v>3874.6726899999999</v>
      </c>
      <c r="E534" s="53">
        <v>66.084999999999994</v>
      </c>
      <c r="F534" s="53" t="s">
        <v>12</v>
      </c>
      <c r="G534" s="4"/>
      <c r="H534" s="4"/>
    </row>
    <row r="535" spans="1:8" x14ac:dyDescent="0.25">
      <c r="A535" s="54"/>
      <c r="B535" s="54"/>
      <c r="C535" s="53">
        <v>790425.129082</v>
      </c>
      <c r="D535" s="53">
        <v>4066.1972300000002</v>
      </c>
      <c r="E535" s="53">
        <v>79.043000000000006</v>
      </c>
      <c r="F535" s="53" t="s">
        <v>12</v>
      </c>
      <c r="G535" s="4"/>
      <c r="H535" s="4"/>
    </row>
    <row r="536" spans="1:8" x14ac:dyDescent="0.25">
      <c r="A536" s="54"/>
      <c r="B536" s="54"/>
      <c r="C536" s="53">
        <v>2868168.6734699998</v>
      </c>
      <c r="D536" s="53">
        <v>13391.396280000001</v>
      </c>
      <c r="E536" s="53">
        <v>286.81700000000001</v>
      </c>
      <c r="F536" s="53" t="s">
        <v>12</v>
      </c>
      <c r="G536" s="4"/>
      <c r="H536" s="4"/>
    </row>
    <row r="537" spans="1:8" x14ac:dyDescent="0.25">
      <c r="A537" s="54"/>
      <c r="B537" s="54"/>
      <c r="C537" s="53">
        <v>167918.593613</v>
      </c>
      <c r="D537" s="53">
        <v>2686.99953</v>
      </c>
      <c r="E537" s="53">
        <v>16.792000000000002</v>
      </c>
      <c r="F537" s="53" t="s">
        <v>143</v>
      </c>
      <c r="G537" s="4"/>
      <c r="H537" s="4"/>
    </row>
    <row r="538" spans="1:8" x14ac:dyDescent="0.25">
      <c r="A538" s="54"/>
      <c r="B538" s="54"/>
      <c r="C538" s="53">
        <v>323503.08690499997</v>
      </c>
      <c r="D538" s="53">
        <v>2423.6806299999998</v>
      </c>
      <c r="E538" s="53">
        <v>32.35</v>
      </c>
      <c r="F538" s="53" t="s">
        <v>143</v>
      </c>
      <c r="G538" s="4"/>
      <c r="H538" s="4"/>
    </row>
    <row r="539" spans="1:8" x14ac:dyDescent="0.25">
      <c r="A539" s="54"/>
      <c r="B539" s="54"/>
      <c r="C539" s="53">
        <v>382646.65478699998</v>
      </c>
      <c r="D539" s="53">
        <v>14420.4784</v>
      </c>
      <c r="E539" s="53">
        <v>78.956999999999994</v>
      </c>
      <c r="F539" s="53" t="s">
        <v>148</v>
      </c>
      <c r="G539" s="4"/>
      <c r="H539" s="4"/>
    </row>
    <row r="540" spans="1:8" x14ac:dyDescent="0.25">
      <c r="A540" s="54"/>
      <c r="B540" s="54"/>
      <c r="C540" s="53">
        <v>42157623.4824</v>
      </c>
      <c r="D540" s="53">
        <v>870447.73386000004</v>
      </c>
      <c r="E540" s="53">
        <v>32114.508999999998</v>
      </c>
      <c r="F540" s="53" t="s">
        <v>12</v>
      </c>
      <c r="G540" s="4"/>
      <c r="H540" s="4"/>
    </row>
    <row r="541" spans="1:8" x14ac:dyDescent="0.25">
      <c r="A541" s="54"/>
      <c r="B541" s="54"/>
      <c r="C541" s="53">
        <v>64034017.976599999</v>
      </c>
      <c r="D541" s="53">
        <v>513600.67910000001</v>
      </c>
      <c r="E541" s="53">
        <v>31666.226999999999</v>
      </c>
      <c r="F541" s="53" t="s">
        <v>12</v>
      </c>
      <c r="G541" s="4"/>
      <c r="H541" s="4"/>
    </row>
    <row r="542" spans="1:8" x14ac:dyDescent="0.25">
      <c r="A542" s="54"/>
      <c r="B542" s="54"/>
      <c r="C542" s="53">
        <v>220996.194582</v>
      </c>
      <c r="D542" s="53">
        <v>2226.4001600000001</v>
      </c>
      <c r="E542" s="53">
        <v>22.1</v>
      </c>
      <c r="F542" s="53" t="s">
        <v>12</v>
      </c>
      <c r="G542" s="4"/>
      <c r="H542" s="4"/>
    </row>
    <row r="543" spans="1:8" x14ac:dyDescent="0.25">
      <c r="A543" s="54"/>
      <c r="B543" s="54"/>
      <c r="C543" s="53">
        <v>7147.9011989999999</v>
      </c>
      <c r="D543" s="53">
        <v>30003.319630000002</v>
      </c>
      <c r="E543" s="53">
        <v>1542.8979999999999</v>
      </c>
      <c r="F543" s="53" t="s">
        <v>12</v>
      </c>
      <c r="G543" s="4"/>
      <c r="H543" s="4"/>
    </row>
    <row r="544" spans="1:8" x14ac:dyDescent="0.25">
      <c r="A544" s="54"/>
      <c r="B544" s="54"/>
      <c r="C544" s="53">
        <v>19055937.566500001</v>
      </c>
      <c r="D544" s="53">
        <v>39892.833879999998</v>
      </c>
      <c r="E544" s="53">
        <v>1905.5940000000001</v>
      </c>
      <c r="F544" s="53" t="s">
        <v>12</v>
      </c>
      <c r="G544" s="4"/>
      <c r="H544" s="4"/>
    </row>
    <row r="545" spans="1:8" x14ac:dyDescent="0.25">
      <c r="A545" s="54"/>
      <c r="B545" s="54"/>
      <c r="C545" s="53">
        <v>320126.40091099998</v>
      </c>
      <c r="D545" s="53">
        <v>3324.1048500000002</v>
      </c>
      <c r="E545" s="53">
        <v>32.012999999999998</v>
      </c>
      <c r="F545" s="53" t="s">
        <v>12</v>
      </c>
      <c r="G545" s="4"/>
      <c r="H545" s="4"/>
    </row>
    <row r="546" spans="1:8" x14ac:dyDescent="0.25">
      <c r="A546" s="54"/>
      <c r="B546" s="54"/>
      <c r="C546" s="53">
        <v>436247.26821100002</v>
      </c>
      <c r="D546" s="53">
        <v>3575.0451800000001</v>
      </c>
      <c r="E546" s="53">
        <v>43.625</v>
      </c>
      <c r="F546" s="53" t="s">
        <v>147</v>
      </c>
      <c r="G546" s="4"/>
      <c r="H546" s="4"/>
    </row>
    <row r="547" spans="1:8" x14ac:dyDescent="0.25">
      <c r="A547" s="54"/>
      <c r="B547" s="54"/>
      <c r="C547" s="53">
        <v>382758.16154599999</v>
      </c>
      <c r="D547" s="53">
        <v>2952.5112600000002</v>
      </c>
      <c r="E547" s="53">
        <v>38.276000000000003</v>
      </c>
      <c r="F547" s="53" t="s">
        <v>12</v>
      </c>
      <c r="G547" s="4"/>
      <c r="H547" s="4"/>
    </row>
    <row r="548" spans="1:8" x14ac:dyDescent="0.25">
      <c r="A548" s="54"/>
      <c r="B548" s="54"/>
      <c r="C548" s="53">
        <v>514.79058399999997</v>
      </c>
      <c r="D548" s="53">
        <v>420.21167000000003</v>
      </c>
      <c r="E548" s="53">
        <v>5.0999999999999997E-2</v>
      </c>
      <c r="F548" s="53" t="s">
        <v>12</v>
      </c>
      <c r="G548" s="4"/>
      <c r="H548" s="4"/>
    </row>
    <row r="549" spans="1:8" x14ac:dyDescent="0.25">
      <c r="A549" s="54"/>
      <c r="B549" s="54"/>
      <c r="C549" s="53">
        <v>64034017.976599999</v>
      </c>
      <c r="D549" s="53">
        <v>513600.67910000001</v>
      </c>
      <c r="E549" s="53">
        <v>31666.226999999999</v>
      </c>
      <c r="F549" s="53" t="s">
        <v>12</v>
      </c>
      <c r="G549" s="4"/>
      <c r="H549" s="4"/>
    </row>
    <row r="550" spans="1:8" x14ac:dyDescent="0.25">
      <c r="A550" s="54"/>
      <c r="B550" s="54"/>
      <c r="C550" s="53">
        <v>548770.20658500004</v>
      </c>
      <c r="D550" s="53">
        <v>11577.362730000001</v>
      </c>
      <c r="E550" s="53">
        <v>67.183999999999997</v>
      </c>
      <c r="F550" s="53" t="s">
        <v>12</v>
      </c>
      <c r="G550" s="4"/>
      <c r="H550" s="4"/>
    </row>
    <row r="551" spans="1:8" x14ac:dyDescent="0.25">
      <c r="A551" s="54"/>
      <c r="B551" s="54"/>
      <c r="C551" s="53">
        <v>1179986.8089099999</v>
      </c>
      <c r="D551" s="53">
        <v>8500.6812100000006</v>
      </c>
      <c r="E551" s="53">
        <v>117.999</v>
      </c>
      <c r="F551" s="53" t="s">
        <v>12</v>
      </c>
      <c r="G551" s="4"/>
      <c r="H551" s="4"/>
    </row>
    <row r="552" spans="1:8" x14ac:dyDescent="0.25">
      <c r="A552" s="54"/>
      <c r="B552" s="54"/>
      <c r="C552" s="53">
        <v>143252.60171700001</v>
      </c>
      <c r="D552" s="53">
        <v>2266.0338000000002</v>
      </c>
      <c r="E552" s="53">
        <v>14.324999999999999</v>
      </c>
      <c r="F552" s="53" t="s">
        <v>12</v>
      </c>
      <c r="G552" s="4"/>
      <c r="H552" s="4"/>
    </row>
    <row r="553" spans="1:8" x14ac:dyDescent="0.25">
      <c r="A553" s="54"/>
      <c r="B553" s="54"/>
      <c r="C553" s="53">
        <v>121611.76751600001</v>
      </c>
      <c r="D553" s="53">
        <v>4768.2550099999999</v>
      </c>
      <c r="E553" s="53">
        <v>12.161</v>
      </c>
      <c r="F553" s="53" t="s">
        <v>12</v>
      </c>
      <c r="G553" s="4"/>
      <c r="H553" s="4"/>
    </row>
    <row r="554" spans="1:8" x14ac:dyDescent="0.25">
      <c r="A554" s="54" t="s">
        <v>152</v>
      </c>
      <c r="B554" s="54" t="s">
        <v>155</v>
      </c>
      <c r="C554" s="53">
        <v>340284.53428700002</v>
      </c>
      <c r="D554" s="53">
        <v>4250.7332800000004</v>
      </c>
      <c r="E554" s="53">
        <v>34.027999999999999</v>
      </c>
      <c r="F554" s="53" t="s">
        <v>12</v>
      </c>
      <c r="G554" s="4"/>
      <c r="H554" s="4"/>
    </row>
    <row r="555" spans="1:8" x14ac:dyDescent="0.25">
      <c r="A555" s="54"/>
      <c r="B555" s="54"/>
      <c r="C555" s="53">
        <v>152241.94856399999</v>
      </c>
      <c r="D555" s="53">
        <v>1792.2238299999999</v>
      </c>
      <c r="E555" s="53">
        <v>15.224</v>
      </c>
      <c r="F555" s="53" t="s">
        <v>12</v>
      </c>
      <c r="G555" s="4"/>
      <c r="H555" s="4"/>
    </row>
    <row r="556" spans="1:8" x14ac:dyDescent="0.25">
      <c r="A556" s="54"/>
      <c r="B556" s="54"/>
      <c r="C556" s="53">
        <v>660850.63711000001</v>
      </c>
      <c r="D556" s="53">
        <v>3874.6726899999999</v>
      </c>
      <c r="E556" s="53">
        <v>66.084999999999994</v>
      </c>
      <c r="F556" s="53" t="s">
        <v>12</v>
      </c>
      <c r="G556" s="4"/>
      <c r="H556" s="4"/>
    </row>
    <row r="557" spans="1:8" x14ac:dyDescent="0.25">
      <c r="A557" s="54"/>
      <c r="B557" s="54"/>
      <c r="C557" s="53">
        <v>790425.129082</v>
      </c>
      <c r="D557" s="53">
        <v>4066.1972300000002</v>
      </c>
      <c r="E557" s="53">
        <v>79.043000000000006</v>
      </c>
      <c r="F557" s="53" t="s">
        <v>12</v>
      </c>
      <c r="G557" s="4"/>
      <c r="H557" s="4"/>
    </row>
    <row r="558" spans="1:8" x14ac:dyDescent="0.25">
      <c r="A558" s="54"/>
      <c r="B558" s="54"/>
      <c r="C558" s="53">
        <v>2868168.6734699998</v>
      </c>
      <c r="D558" s="53">
        <v>13391.396280000001</v>
      </c>
      <c r="E558" s="53">
        <v>286.81700000000001</v>
      </c>
      <c r="F558" s="53" t="s">
        <v>12</v>
      </c>
      <c r="G558" s="4"/>
      <c r="H558" s="4"/>
    </row>
    <row r="559" spans="1:8" x14ac:dyDescent="0.25">
      <c r="A559" s="54"/>
      <c r="B559" s="54"/>
      <c r="C559" s="53">
        <v>167918.593613</v>
      </c>
      <c r="D559" s="53">
        <v>2686.99953</v>
      </c>
      <c r="E559" s="53">
        <v>16.792000000000002</v>
      </c>
      <c r="F559" s="53" t="s">
        <v>143</v>
      </c>
      <c r="G559" s="4"/>
      <c r="H559" s="4"/>
    </row>
    <row r="560" spans="1:8" x14ac:dyDescent="0.25">
      <c r="A560" s="54"/>
      <c r="B560" s="54"/>
      <c r="C560" s="53">
        <v>323503.08690499997</v>
      </c>
      <c r="D560" s="53">
        <v>2423.6806299999998</v>
      </c>
      <c r="E560" s="53">
        <v>32.35</v>
      </c>
      <c r="F560" s="53" t="s">
        <v>143</v>
      </c>
      <c r="G560" s="4"/>
      <c r="H560" s="4"/>
    </row>
    <row r="561" spans="1:8" x14ac:dyDescent="0.25">
      <c r="A561" s="54"/>
      <c r="B561" s="54"/>
      <c r="C561" s="53">
        <v>382646.65478699998</v>
      </c>
      <c r="D561" s="53">
        <v>14420.4784</v>
      </c>
      <c r="E561" s="53">
        <v>78.956999999999994</v>
      </c>
      <c r="F561" s="53" t="s">
        <v>148</v>
      </c>
      <c r="G561" s="4"/>
      <c r="H561" s="4"/>
    </row>
    <row r="562" spans="1:8" x14ac:dyDescent="0.25">
      <c r="A562" s="54"/>
      <c r="B562" s="54"/>
      <c r="C562" s="53">
        <v>42157623.4824</v>
      </c>
      <c r="D562" s="53">
        <v>870447.73386000004</v>
      </c>
      <c r="E562" s="53">
        <v>32114.508999999998</v>
      </c>
      <c r="F562" s="53" t="s">
        <v>12</v>
      </c>
      <c r="G562" s="4"/>
      <c r="H562" s="4"/>
    </row>
    <row r="563" spans="1:8" x14ac:dyDescent="0.25">
      <c r="A563" s="54"/>
      <c r="B563" s="54"/>
      <c r="C563" s="53">
        <v>64034017.976599999</v>
      </c>
      <c r="D563" s="53">
        <v>513600.67910000001</v>
      </c>
      <c r="E563" s="53">
        <v>31666.226999999999</v>
      </c>
      <c r="F563" s="53" t="s">
        <v>12</v>
      </c>
      <c r="G563" s="4"/>
      <c r="H563" s="4"/>
    </row>
    <row r="564" spans="1:8" x14ac:dyDescent="0.25">
      <c r="A564" s="54"/>
      <c r="B564" s="54"/>
      <c r="C564" s="53">
        <v>220996.194582</v>
      </c>
      <c r="D564" s="53">
        <v>2226.4001600000001</v>
      </c>
      <c r="E564" s="53">
        <v>22.1</v>
      </c>
      <c r="F564" s="53" t="s">
        <v>12</v>
      </c>
      <c r="G564" s="4"/>
      <c r="H564" s="4"/>
    </row>
    <row r="565" spans="1:8" x14ac:dyDescent="0.25">
      <c r="A565" s="54"/>
      <c r="B565" s="54"/>
      <c r="C565" s="53">
        <v>7147.9011989999999</v>
      </c>
      <c r="D565" s="53">
        <v>30003.319630000002</v>
      </c>
      <c r="E565" s="53">
        <v>1542.8979999999999</v>
      </c>
      <c r="F565" s="53" t="s">
        <v>12</v>
      </c>
      <c r="G565" s="4"/>
      <c r="H565" s="4"/>
    </row>
    <row r="566" spans="1:8" x14ac:dyDescent="0.25">
      <c r="A566" s="54"/>
      <c r="B566" s="54"/>
      <c r="C566" s="53">
        <v>19055937.566500001</v>
      </c>
      <c r="D566" s="53">
        <v>39892.833879999998</v>
      </c>
      <c r="E566" s="53">
        <v>1905.5940000000001</v>
      </c>
      <c r="F566" s="53" t="s">
        <v>12</v>
      </c>
      <c r="G566" s="4"/>
      <c r="H566" s="4"/>
    </row>
    <row r="567" spans="1:8" x14ac:dyDescent="0.25">
      <c r="A567" s="54"/>
      <c r="B567" s="54"/>
      <c r="C567" s="53">
        <v>320126.40091099998</v>
      </c>
      <c r="D567" s="53">
        <v>3324.1048500000002</v>
      </c>
      <c r="E567" s="53">
        <v>32.012999999999998</v>
      </c>
      <c r="F567" s="53" t="s">
        <v>12</v>
      </c>
      <c r="G567" s="4"/>
      <c r="H567" s="4"/>
    </row>
    <row r="568" spans="1:8" x14ac:dyDescent="0.25">
      <c r="A568" s="54"/>
      <c r="B568" s="54"/>
      <c r="C568" s="53">
        <v>436247.26821100002</v>
      </c>
      <c r="D568" s="53">
        <v>3575.0451800000001</v>
      </c>
      <c r="E568" s="53">
        <v>43.625</v>
      </c>
      <c r="F568" s="53" t="s">
        <v>147</v>
      </c>
      <c r="G568" s="4"/>
      <c r="H568" s="4"/>
    </row>
    <row r="569" spans="1:8" x14ac:dyDescent="0.25">
      <c r="A569" s="54"/>
      <c r="B569" s="54"/>
      <c r="C569" s="53">
        <v>382758.16154599999</v>
      </c>
      <c r="D569" s="53">
        <v>2952.5112600000002</v>
      </c>
      <c r="E569" s="53">
        <v>38.276000000000003</v>
      </c>
      <c r="F569" s="53" t="s">
        <v>12</v>
      </c>
      <c r="G569" s="4"/>
      <c r="H569" s="4"/>
    </row>
    <row r="570" spans="1:8" x14ac:dyDescent="0.25">
      <c r="A570" s="54"/>
      <c r="B570" s="54"/>
      <c r="C570" s="53">
        <v>514.79058399999997</v>
      </c>
      <c r="D570" s="53">
        <v>420.21167000000003</v>
      </c>
      <c r="E570" s="53">
        <v>5.0999999999999997E-2</v>
      </c>
      <c r="F570" s="53" t="s">
        <v>12</v>
      </c>
      <c r="G570" s="4"/>
      <c r="H570" s="4"/>
    </row>
    <row r="571" spans="1:8" x14ac:dyDescent="0.25">
      <c r="A571" s="54"/>
      <c r="B571" s="54"/>
      <c r="C571" s="53">
        <v>64034017.976599999</v>
      </c>
      <c r="D571" s="53">
        <v>513600.67910000001</v>
      </c>
      <c r="E571" s="53">
        <v>31666.226999999999</v>
      </c>
      <c r="F571" s="53" t="s">
        <v>12</v>
      </c>
      <c r="G571" s="4"/>
      <c r="H571" s="4"/>
    </row>
    <row r="572" spans="1:8" x14ac:dyDescent="0.25">
      <c r="A572" s="54"/>
      <c r="B572" s="54"/>
      <c r="C572" s="53">
        <v>548770.20658500004</v>
      </c>
      <c r="D572" s="53">
        <v>11577.362730000001</v>
      </c>
      <c r="E572" s="53">
        <v>67.183999999999997</v>
      </c>
      <c r="F572" s="53" t="s">
        <v>12</v>
      </c>
      <c r="G572" s="4"/>
      <c r="H572" s="4"/>
    </row>
    <row r="573" spans="1:8" x14ac:dyDescent="0.25">
      <c r="A573" s="54"/>
      <c r="B573" s="54"/>
      <c r="C573" s="53">
        <v>1179986.8089099999</v>
      </c>
      <c r="D573" s="53">
        <v>8500.6812100000006</v>
      </c>
      <c r="E573" s="53">
        <v>117.999</v>
      </c>
      <c r="F573" s="53" t="s">
        <v>12</v>
      </c>
      <c r="G573" s="4"/>
      <c r="H573" s="4"/>
    </row>
    <row r="574" spans="1:8" x14ac:dyDescent="0.25">
      <c r="A574" s="54"/>
      <c r="B574" s="54"/>
      <c r="C574" s="53">
        <v>143252.60171700001</v>
      </c>
      <c r="D574" s="53">
        <v>2266.0338000000002</v>
      </c>
      <c r="E574" s="53">
        <v>14.324999999999999</v>
      </c>
      <c r="F574" s="53" t="s">
        <v>12</v>
      </c>
      <c r="G574" s="4"/>
      <c r="H574" s="4"/>
    </row>
    <row r="575" spans="1:8" x14ac:dyDescent="0.25">
      <c r="A575" s="54"/>
      <c r="B575" s="54"/>
      <c r="C575" s="53">
        <v>121611.76751600001</v>
      </c>
      <c r="D575" s="53">
        <v>4768.2550099999999</v>
      </c>
      <c r="E575" s="53">
        <v>12.161</v>
      </c>
      <c r="F575" s="53" t="s">
        <v>12</v>
      </c>
      <c r="G575" s="4"/>
      <c r="H575" s="4"/>
    </row>
    <row r="576" spans="1:8" x14ac:dyDescent="0.25">
      <c r="A576" s="54" t="s">
        <v>152</v>
      </c>
      <c r="B576" s="54" t="s">
        <v>154</v>
      </c>
      <c r="C576" s="53">
        <v>340284.53428700002</v>
      </c>
      <c r="D576" s="53">
        <v>4250.7332800000004</v>
      </c>
      <c r="E576" s="53">
        <v>34.027999999999999</v>
      </c>
      <c r="F576" s="53" t="s">
        <v>12</v>
      </c>
      <c r="G576" s="4"/>
      <c r="H576" s="4"/>
    </row>
    <row r="577" spans="1:8" x14ac:dyDescent="0.25">
      <c r="A577" s="54"/>
      <c r="B577" s="54"/>
      <c r="C577" s="53">
        <v>152241.94856399999</v>
      </c>
      <c r="D577" s="53">
        <v>1792.2238299999999</v>
      </c>
      <c r="E577" s="53">
        <v>15.224</v>
      </c>
      <c r="F577" s="53" t="s">
        <v>12</v>
      </c>
      <c r="G577" s="4"/>
      <c r="H577" s="4"/>
    </row>
    <row r="578" spans="1:8" x14ac:dyDescent="0.25">
      <c r="A578" s="54"/>
      <c r="B578" s="54"/>
      <c r="C578" s="53">
        <v>660850.63711000001</v>
      </c>
      <c r="D578" s="53">
        <v>3874.6726899999999</v>
      </c>
      <c r="E578" s="53">
        <v>66.084999999999994</v>
      </c>
      <c r="F578" s="53" t="s">
        <v>12</v>
      </c>
      <c r="G578" s="4"/>
      <c r="H578" s="4"/>
    </row>
    <row r="579" spans="1:8" x14ac:dyDescent="0.25">
      <c r="A579" s="54"/>
      <c r="B579" s="54"/>
      <c r="C579" s="53">
        <v>790425.129082</v>
      </c>
      <c r="D579" s="53">
        <v>4066.1972300000002</v>
      </c>
      <c r="E579" s="53">
        <v>79.043000000000006</v>
      </c>
      <c r="F579" s="53" t="s">
        <v>12</v>
      </c>
      <c r="G579" s="4"/>
      <c r="H579" s="4"/>
    </row>
    <row r="580" spans="1:8" x14ac:dyDescent="0.25">
      <c r="A580" s="54"/>
      <c r="B580" s="54"/>
      <c r="C580" s="53">
        <v>2868168.6734699998</v>
      </c>
      <c r="D580" s="53">
        <v>13391.396280000001</v>
      </c>
      <c r="E580" s="53">
        <v>286.81700000000001</v>
      </c>
      <c r="F580" s="53" t="s">
        <v>12</v>
      </c>
      <c r="G580" s="4"/>
      <c r="H580" s="4"/>
    </row>
    <row r="581" spans="1:8" x14ac:dyDescent="0.25">
      <c r="A581" s="54"/>
      <c r="B581" s="54"/>
      <c r="C581" s="53">
        <v>167918.593613</v>
      </c>
      <c r="D581" s="53">
        <v>2686.99953</v>
      </c>
      <c r="E581" s="53">
        <v>16.792000000000002</v>
      </c>
      <c r="F581" s="53" t="s">
        <v>143</v>
      </c>
      <c r="G581" s="4"/>
      <c r="H581" s="4"/>
    </row>
    <row r="582" spans="1:8" x14ac:dyDescent="0.25">
      <c r="A582" s="54"/>
      <c r="B582" s="54"/>
      <c r="C582" s="53">
        <v>323503.08690499997</v>
      </c>
      <c r="D582" s="53">
        <v>2423.6806299999998</v>
      </c>
      <c r="E582" s="53">
        <v>32.35</v>
      </c>
      <c r="F582" s="53" t="s">
        <v>143</v>
      </c>
      <c r="G582" s="4"/>
      <c r="H582" s="4"/>
    </row>
    <row r="583" spans="1:8" x14ac:dyDescent="0.25">
      <c r="A583" s="54"/>
      <c r="B583" s="54"/>
      <c r="C583" s="53">
        <v>382646.65478699998</v>
      </c>
      <c r="D583" s="53">
        <v>14420.4784</v>
      </c>
      <c r="E583" s="53">
        <v>78.956999999999994</v>
      </c>
      <c r="F583" s="53" t="s">
        <v>143</v>
      </c>
      <c r="G583" s="4"/>
      <c r="H583" s="4"/>
    </row>
    <row r="584" spans="1:8" x14ac:dyDescent="0.25">
      <c r="A584" s="54"/>
      <c r="B584" s="54"/>
      <c r="C584" s="53">
        <v>42157623.4824</v>
      </c>
      <c r="D584" s="53">
        <v>870447.73386000004</v>
      </c>
      <c r="E584" s="53">
        <v>32114.508999999998</v>
      </c>
      <c r="F584" s="53" t="s">
        <v>12</v>
      </c>
      <c r="G584" s="4"/>
      <c r="H584" s="4"/>
    </row>
    <row r="585" spans="1:8" x14ac:dyDescent="0.25">
      <c r="A585" s="54"/>
      <c r="B585" s="54"/>
      <c r="C585" s="53">
        <v>64034017.976599999</v>
      </c>
      <c r="D585" s="53">
        <v>513600.67910000001</v>
      </c>
      <c r="E585" s="53">
        <v>31666.226999999999</v>
      </c>
      <c r="F585" s="53" t="s">
        <v>12</v>
      </c>
      <c r="G585" s="4"/>
      <c r="H585" s="4"/>
    </row>
    <row r="586" spans="1:8" x14ac:dyDescent="0.25">
      <c r="A586" s="54"/>
      <c r="B586" s="54"/>
      <c r="C586" s="53">
        <v>220996.194582</v>
      </c>
      <c r="D586" s="53">
        <v>2226.4001600000001</v>
      </c>
      <c r="E586" s="53">
        <v>22.1</v>
      </c>
      <c r="F586" s="53" t="s">
        <v>12</v>
      </c>
      <c r="G586" s="4"/>
      <c r="H586" s="4"/>
    </row>
    <row r="587" spans="1:8" x14ac:dyDescent="0.25">
      <c r="A587" s="54"/>
      <c r="B587" s="54"/>
      <c r="C587" s="53">
        <v>7147.9011989999999</v>
      </c>
      <c r="D587" s="53">
        <v>30003.319630000002</v>
      </c>
      <c r="E587" s="53">
        <v>1542.8979999999999</v>
      </c>
      <c r="F587" s="53" t="s">
        <v>12</v>
      </c>
      <c r="G587" s="4"/>
      <c r="H587" s="4"/>
    </row>
    <row r="588" spans="1:8" x14ac:dyDescent="0.25">
      <c r="A588" s="54"/>
      <c r="B588" s="54"/>
      <c r="C588" s="53">
        <v>19055937.566500001</v>
      </c>
      <c r="D588" s="53">
        <v>39892.833879999998</v>
      </c>
      <c r="E588" s="53">
        <v>1905.5940000000001</v>
      </c>
      <c r="F588" s="53" t="s">
        <v>12</v>
      </c>
      <c r="G588" s="4"/>
      <c r="H588" s="4"/>
    </row>
    <row r="589" spans="1:8" x14ac:dyDescent="0.25">
      <c r="A589" s="54"/>
      <c r="B589" s="54"/>
      <c r="C589" s="53">
        <v>320126.40091099998</v>
      </c>
      <c r="D589" s="53">
        <v>3324.1048500000002</v>
      </c>
      <c r="E589" s="53">
        <v>32.012999999999998</v>
      </c>
      <c r="F589" s="53" t="s">
        <v>12</v>
      </c>
      <c r="G589" s="4"/>
      <c r="H589" s="4"/>
    </row>
    <row r="590" spans="1:8" x14ac:dyDescent="0.25">
      <c r="A590" s="54"/>
      <c r="B590" s="54"/>
      <c r="C590" s="53">
        <v>436247.26821100002</v>
      </c>
      <c r="D590" s="53">
        <v>3575.0451800000001</v>
      </c>
      <c r="E590" s="53">
        <v>43.625</v>
      </c>
      <c r="F590" s="53" t="s">
        <v>147</v>
      </c>
      <c r="G590" s="4"/>
      <c r="H590" s="4"/>
    </row>
    <row r="591" spans="1:8" x14ac:dyDescent="0.25">
      <c r="A591" s="54"/>
      <c r="B591" s="54"/>
      <c r="C591" s="53">
        <v>382758.16154599999</v>
      </c>
      <c r="D591" s="53">
        <v>2952.5112600000002</v>
      </c>
      <c r="E591" s="53">
        <v>38.276000000000003</v>
      </c>
      <c r="F591" s="53" t="s">
        <v>12</v>
      </c>
      <c r="G591" s="4"/>
      <c r="H591" s="4"/>
    </row>
    <row r="592" spans="1:8" x14ac:dyDescent="0.25">
      <c r="A592" s="54"/>
      <c r="B592" s="54"/>
      <c r="C592" s="53">
        <v>514.79058399999997</v>
      </c>
      <c r="D592" s="53">
        <v>420.21167000000003</v>
      </c>
      <c r="E592" s="53">
        <v>5.0999999999999997E-2</v>
      </c>
      <c r="F592" s="53" t="s">
        <v>12</v>
      </c>
      <c r="G592" s="4"/>
      <c r="H592" s="4"/>
    </row>
    <row r="593" spans="1:8" x14ac:dyDescent="0.25">
      <c r="A593" s="54"/>
      <c r="B593" s="54"/>
      <c r="C593" s="53">
        <v>64034017.976599999</v>
      </c>
      <c r="D593" s="53">
        <v>513600.67910000001</v>
      </c>
      <c r="E593" s="53">
        <v>31666.226999999999</v>
      </c>
      <c r="F593" s="53" t="s">
        <v>12</v>
      </c>
      <c r="G593" s="4"/>
      <c r="H593" s="4"/>
    </row>
    <row r="594" spans="1:8" x14ac:dyDescent="0.25">
      <c r="A594" s="54"/>
      <c r="B594" s="54"/>
      <c r="C594" s="53">
        <v>548770.20658500004</v>
      </c>
      <c r="D594" s="53">
        <v>11577.362730000001</v>
      </c>
      <c r="E594" s="53">
        <v>67.183999999999997</v>
      </c>
      <c r="F594" s="53" t="s">
        <v>12</v>
      </c>
      <c r="G594" s="4"/>
      <c r="H594" s="4"/>
    </row>
    <row r="595" spans="1:8" x14ac:dyDescent="0.25">
      <c r="A595" s="54"/>
      <c r="B595" s="54"/>
      <c r="C595" s="53">
        <v>1179986.8089099999</v>
      </c>
      <c r="D595" s="53">
        <v>8500.6812100000006</v>
      </c>
      <c r="E595" s="53">
        <v>117.999</v>
      </c>
      <c r="F595" s="53" t="s">
        <v>12</v>
      </c>
      <c r="G595" s="4"/>
      <c r="H595" s="4"/>
    </row>
    <row r="596" spans="1:8" x14ac:dyDescent="0.25">
      <c r="A596" s="54"/>
      <c r="B596" s="54"/>
      <c r="C596" s="53">
        <v>143252.60171700001</v>
      </c>
      <c r="D596" s="53">
        <v>2266.0338000000002</v>
      </c>
      <c r="E596" s="53">
        <v>14.324999999999999</v>
      </c>
      <c r="F596" s="53" t="s">
        <v>12</v>
      </c>
      <c r="G596" s="4"/>
      <c r="H596" s="4"/>
    </row>
    <row r="597" spans="1:8" x14ac:dyDescent="0.25">
      <c r="A597" s="54"/>
      <c r="B597" s="54"/>
      <c r="C597" s="53">
        <v>121611.76751600001</v>
      </c>
      <c r="D597" s="53">
        <v>4768.2550099999999</v>
      </c>
      <c r="E597" s="53">
        <v>12.161</v>
      </c>
      <c r="F597" s="53" t="s">
        <v>12</v>
      </c>
      <c r="G597" s="4"/>
      <c r="H597" s="4"/>
    </row>
    <row r="598" spans="1:8" x14ac:dyDescent="0.25">
      <c r="A598" s="54" t="s">
        <v>152</v>
      </c>
      <c r="B598" s="54" t="s">
        <v>153</v>
      </c>
      <c r="C598" s="53">
        <v>340284.53428700002</v>
      </c>
      <c r="D598" s="53">
        <v>4250.7332800000004</v>
      </c>
      <c r="E598" s="53">
        <v>34.027999999999999</v>
      </c>
      <c r="F598" s="53" t="s">
        <v>12</v>
      </c>
      <c r="G598" s="4"/>
      <c r="H598" s="4"/>
    </row>
    <row r="599" spans="1:8" x14ac:dyDescent="0.25">
      <c r="A599" s="54"/>
      <c r="B599" s="54"/>
      <c r="C599" s="53">
        <v>152241.94856399999</v>
      </c>
      <c r="D599" s="53">
        <v>1792.2238299999999</v>
      </c>
      <c r="E599" s="53">
        <v>15.224</v>
      </c>
      <c r="F599" s="53" t="s">
        <v>12</v>
      </c>
      <c r="G599" s="4"/>
      <c r="H599" s="4"/>
    </row>
    <row r="600" spans="1:8" x14ac:dyDescent="0.25">
      <c r="A600" s="54"/>
      <c r="B600" s="54"/>
      <c r="C600" s="53">
        <v>660850.63711000001</v>
      </c>
      <c r="D600" s="53">
        <v>3874.6726899999999</v>
      </c>
      <c r="E600" s="53">
        <v>66.084999999999994</v>
      </c>
      <c r="F600" s="53" t="s">
        <v>12</v>
      </c>
      <c r="G600" s="4"/>
      <c r="H600" s="4"/>
    </row>
    <row r="601" spans="1:8" x14ac:dyDescent="0.25">
      <c r="A601" s="54"/>
      <c r="B601" s="54"/>
      <c r="C601" s="53">
        <v>790425.129082</v>
      </c>
      <c r="D601" s="53">
        <v>4066.1972300000002</v>
      </c>
      <c r="E601" s="53">
        <v>79.043000000000006</v>
      </c>
      <c r="F601" s="53" t="s">
        <v>12</v>
      </c>
      <c r="G601" s="4"/>
      <c r="H601" s="4"/>
    </row>
    <row r="602" spans="1:8" x14ac:dyDescent="0.25">
      <c r="A602" s="54"/>
      <c r="B602" s="54"/>
      <c r="C602" s="53">
        <v>2868168.6734699998</v>
      </c>
      <c r="D602" s="53">
        <v>13391.396280000001</v>
      </c>
      <c r="E602" s="53">
        <v>286.81700000000001</v>
      </c>
      <c r="F602" s="53" t="s">
        <v>12</v>
      </c>
      <c r="G602" s="4"/>
      <c r="H602" s="4"/>
    </row>
    <row r="603" spans="1:8" x14ac:dyDescent="0.25">
      <c r="A603" s="54"/>
      <c r="B603" s="54"/>
      <c r="C603" s="53">
        <v>167918.593613</v>
      </c>
      <c r="D603" s="53">
        <v>2686.99953</v>
      </c>
      <c r="E603" s="53">
        <v>16.792000000000002</v>
      </c>
      <c r="F603" s="53" t="s">
        <v>143</v>
      </c>
      <c r="G603" s="4"/>
      <c r="H603" s="4"/>
    </row>
    <row r="604" spans="1:8" x14ac:dyDescent="0.25">
      <c r="A604" s="54"/>
      <c r="B604" s="54"/>
      <c r="C604" s="53">
        <v>323503.08690499997</v>
      </c>
      <c r="D604" s="53">
        <v>2423.6806299999998</v>
      </c>
      <c r="E604" s="53">
        <v>32.35</v>
      </c>
      <c r="F604" s="53" t="s">
        <v>143</v>
      </c>
      <c r="G604" s="4"/>
      <c r="H604" s="4"/>
    </row>
    <row r="605" spans="1:8" x14ac:dyDescent="0.25">
      <c r="A605" s="54"/>
      <c r="B605" s="54"/>
      <c r="C605" s="53">
        <v>382646.65478699998</v>
      </c>
      <c r="D605" s="53">
        <v>14420.4784</v>
      </c>
      <c r="E605" s="53">
        <v>78.956999999999994</v>
      </c>
      <c r="F605" s="53" t="s">
        <v>143</v>
      </c>
      <c r="G605" s="4"/>
      <c r="H605" s="4"/>
    </row>
    <row r="606" spans="1:8" x14ac:dyDescent="0.25">
      <c r="A606" s="54"/>
      <c r="B606" s="54"/>
      <c r="C606" s="53">
        <v>42157623.4824</v>
      </c>
      <c r="D606" s="53">
        <v>870447.73386000004</v>
      </c>
      <c r="E606" s="53">
        <v>32114.508999999998</v>
      </c>
      <c r="F606" s="53" t="s">
        <v>12</v>
      </c>
      <c r="G606" s="4"/>
      <c r="H606" s="4"/>
    </row>
    <row r="607" spans="1:8" x14ac:dyDescent="0.25">
      <c r="A607" s="54"/>
      <c r="B607" s="54"/>
      <c r="C607" s="53">
        <v>64034017.976599999</v>
      </c>
      <c r="D607" s="53">
        <v>513600.67910000001</v>
      </c>
      <c r="E607" s="53">
        <v>31666.226999999999</v>
      </c>
      <c r="F607" s="53" t="s">
        <v>12</v>
      </c>
      <c r="G607" s="4"/>
      <c r="H607" s="4"/>
    </row>
    <row r="608" spans="1:8" x14ac:dyDescent="0.25">
      <c r="A608" s="54"/>
      <c r="B608" s="54"/>
      <c r="C608" s="53">
        <v>220996.194582</v>
      </c>
      <c r="D608" s="53">
        <v>2226.4001600000001</v>
      </c>
      <c r="E608" s="53">
        <v>22.1</v>
      </c>
      <c r="F608" s="53" t="s">
        <v>12</v>
      </c>
      <c r="G608" s="4"/>
      <c r="H608" s="4"/>
    </row>
    <row r="609" spans="1:8" x14ac:dyDescent="0.25">
      <c r="A609" s="54"/>
      <c r="B609" s="54"/>
      <c r="C609" s="53">
        <v>7147.9011989999999</v>
      </c>
      <c r="D609" s="53">
        <v>30003.319630000002</v>
      </c>
      <c r="E609" s="53">
        <v>1542.8979999999999</v>
      </c>
      <c r="F609" s="53" t="s">
        <v>12</v>
      </c>
      <c r="G609" s="4"/>
      <c r="H609" s="4"/>
    </row>
    <row r="610" spans="1:8" x14ac:dyDescent="0.25">
      <c r="A610" s="54"/>
      <c r="B610" s="54"/>
      <c r="C610" s="53">
        <v>19055937.566500001</v>
      </c>
      <c r="D610" s="53">
        <v>39892.833879999998</v>
      </c>
      <c r="E610" s="53">
        <v>1905.5940000000001</v>
      </c>
      <c r="F610" s="53" t="s">
        <v>12</v>
      </c>
      <c r="G610" s="4"/>
      <c r="H610" s="4"/>
    </row>
    <row r="611" spans="1:8" x14ac:dyDescent="0.25">
      <c r="A611" s="54"/>
      <c r="B611" s="54"/>
      <c r="C611" s="53">
        <v>320126.40091099998</v>
      </c>
      <c r="D611" s="53">
        <v>3324.1048500000002</v>
      </c>
      <c r="E611" s="53">
        <v>32.012999999999998</v>
      </c>
      <c r="F611" s="53" t="s">
        <v>12</v>
      </c>
      <c r="G611" s="4"/>
      <c r="H611" s="4"/>
    </row>
    <row r="612" spans="1:8" x14ac:dyDescent="0.25">
      <c r="A612" s="54"/>
      <c r="B612" s="54"/>
      <c r="C612" s="53">
        <v>436247.26821100002</v>
      </c>
      <c r="D612" s="53">
        <v>3575.0451800000001</v>
      </c>
      <c r="E612" s="53">
        <v>43.625</v>
      </c>
      <c r="F612" s="53" t="s">
        <v>147</v>
      </c>
      <c r="G612" s="4"/>
      <c r="H612" s="4"/>
    </row>
    <row r="613" spans="1:8" x14ac:dyDescent="0.25">
      <c r="A613" s="54"/>
      <c r="B613" s="54"/>
      <c r="C613" s="53">
        <v>382758.16154599999</v>
      </c>
      <c r="D613" s="53">
        <v>2952.5112600000002</v>
      </c>
      <c r="E613" s="53">
        <v>38.276000000000003</v>
      </c>
      <c r="F613" s="53" t="s">
        <v>12</v>
      </c>
      <c r="G613" s="4"/>
      <c r="H613" s="4"/>
    </row>
    <row r="614" spans="1:8" x14ac:dyDescent="0.25">
      <c r="A614" s="54"/>
      <c r="B614" s="54"/>
      <c r="C614" s="53">
        <v>514.79058399999997</v>
      </c>
      <c r="D614" s="53">
        <v>420.21167000000003</v>
      </c>
      <c r="E614" s="53">
        <v>5.0999999999999997E-2</v>
      </c>
      <c r="F614" s="53" t="s">
        <v>12</v>
      </c>
      <c r="G614" s="4"/>
      <c r="H614" s="4"/>
    </row>
    <row r="615" spans="1:8" x14ac:dyDescent="0.25">
      <c r="A615" s="54"/>
      <c r="B615" s="54"/>
      <c r="C615" s="53">
        <v>64034017.976599999</v>
      </c>
      <c r="D615" s="53">
        <v>513600.67910000001</v>
      </c>
      <c r="E615" s="53">
        <v>31666.226999999999</v>
      </c>
      <c r="F615" s="53" t="s">
        <v>12</v>
      </c>
      <c r="G615" s="4"/>
      <c r="H615" s="4"/>
    </row>
    <row r="616" spans="1:8" x14ac:dyDescent="0.25">
      <c r="A616" s="54"/>
      <c r="B616" s="54"/>
      <c r="C616" s="53">
        <v>548770.20658500004</v>
      </c>
      <c r="D616" s="53">
        <v>11577.362730000001</v>
      </c>
      <c r="E616" s="53">
        <v>67.183999999999997</v>
      </c>
      <c r="F616" s="53" t="s">
        <v>12</v>
      </c>
      <c r="G616" s="4"/>
      <c r="H616" s="4"/>
    </row>
    <row r="617" spans="1:8" x14ac:dyDescent="0.25">
      <c r="A617" s="54"/>
      <c r="B617" s="54"/>
      <c r="C617" s="53">
        <v>1179986.8089099999</v>
      </c>
      <c r="D617" s="53">
        <v>8500.6812100000006</v>
      </c>
      <c r="E617" s="53">
        <v>117.999</v>
      </c>
      <c r="F617" s="53" t="s">
        <v>12</v>
      </c>
      <c r="G617" s="4"/>
      <c r="H617" s="4"/>
    </row>
    <row r="618" spans="1:8" x14ac:dyDescent="0.25">
      <c r="A618" s="54"/>
      <c r="B618" s="54"/>
      <c r="C618" s="53">
        <v>143252.60171700001</v>
      </c>
      <c r="D618" s="53">
        <v>2266.0338000000002</v>
      </c>
      <c r="E618" s="53">
        <v>14.324999999999999</v>
      </c>
      <c r="F618" s="53" t="s">
        <v>12</v>
      </c>
      <c r="G618" s="4"/>
      <c r="H618" s="4"/>
    </row>
    <row r="619" spans="1:8" x14ac:dyDescent="0.25">
      <c r="A619" s="54"/>
      <c r="B619" s="54"/>
      <c r="C619" s="53">
        <v>121611.76751600001</v>
      </c>
      <c r="D619" s="53">
        <v>4768.2550099999999</v>
      </c>
      <c r="E619" s="53">
        <v>12.161</v>
      </c>
      <c r="F619" s="53" t="s">
        <v>12</v>
      </c>
      <c r="G619" s="4"/>
      <c r="H619" s="4"/>
    </row>
    <row r="620" spans="1:8" x14ac:dyDescent="0.25">
      <c r="A620" s="54" t="s">
        <v>152</v>
      </c>
      <c r="B620" s="54" t="s">
        <v>151</v>
      </c>
      <c r="C620" s="53">
        <v>340284.53428700002</v>
      </c>
      <c r="D620" s="53">
        <v>4250.7332800000004</v>
      </c>
      <c r="E620" s="53">
        <v>34.027999999999999</v>
      </c>
      <c r="F620" s="53" t="s">
        <v>12</v>
      </c>
      <c r="G620" s="4"/>
      <c r="H620" s="4"/>
    </row>
    <row r="621" spans="1:8" x14ac:dyDescent="0.25">
      <c r="A621" s="54"/>
      <c r="B621" s="54"/>
      <c r="C621" s="53">
        <v>152241.94856399999</v>
      </c>
      <c r="D621" s="53">
        <v>1792.2238299999999</v>
      </c>
      <c r="E621" s="53">
        <v>15.224</v>
      </c>
      <c r="F621" s="53" t="s">
        <v>12</v>
      </c>
      <c r="G621" s="4"/>
      <c r="H621" s="4"/>
    </row>
    <row r="622" spans="1:8" x14ac:dyDescent="0.25">
      <c r="A622" s="54"/>
      <c r="B622" s="54"/>
      <c r="C622" s="53">
        <v>660850.63711000001</v>
      </c>
      <c r="D622" s="53">
        <v>3874.6726899999999</v>
      </c>
      <c r="E622" s="53">
        <v>66.084999999999994</v>
      </c>
      <c r="F622" s="53" t="s">
        <v>12</v>
      </c>
      <c r="G622" s="4"/>
      <c r="H622" s="4"/>
    </row>
    <row r="623" spans="1:8" x14ac:dyDescent="0.25">
      <c r="A623" s="54"/>
      <c r="B623" s="54"/>
      <c r="C623" s="53">
        <v>790425.129082</v>
      </c>
      <c r="D623" s="53">
        <v>4066.1972300000002</v>
      </c>
      <c r="E623" s="53">
        <v>79.043000000000006</v>
      </c>
      <c r="F623" s="53" t="s">
        <v>12</v>
      </c>
      <c r="G623" s="4"/>
      <c r="H623" s="4"/>
    </row>
    <row r="624" spans="1:8" x14ac:dyDescent="0.25">
      <c r="A624" s="54"/>
      <c r="B624" s="54"/>
      <c r="C624" s="53">
        <v>2868168.6734699998</v>
      </c>
      <c r="D624" s="53">
        <v>13391.396280000001</v>
      </c>
      <c r="E624" s="53">
        <v>286.81700000000001</v>
      </c>
      <c r="F624" s="53" t="s">
        <v>12</v>
      </c>
      <c r="G624" s="4"/>
      <c r="H624" s="4"/>
    </row>
    <row r="625" spans="1:8" x14ac:dyDescent="0.25">
      <c r="A625" s="54"/>
      <c r="B625" s="54"/>
      <c r="C625" s="53">
        <v>167918.593613</v>
      </c>
      <c r="D625" s="53">
        <v>2686.99953</v>
      </c>
      <c r="E625" s="53">
        <v>16.792000000000002</v>
      </c>
      <c r="F625" s="53" t="s">
        <v>143</v>
      </c>
      <c r="G625" s="4"/>
      <c r="H625" s="4"/>
    </row>
    <row r="626" spans="1:8" x14ac:dyDescent="0.25">
      <c r="A626" s="54"/>
      <c r="B626" s="54"/>
      <c r="C626" s="53">
        <v>323503.08690499997</v>
      </c>
      <c r="D626" s="53">
        <v>2423.6806299999998</v>
      </c>
      <c r="E626" s="53">
        <v>32.35</v>
      </c>
      <c r="F626" s="53" t="s">
        <v>143</v>
      </c>
      <c r="G626" s="4"/>
      <c r="H626" s="4"/>
    </row>
    <row r="627" spans="1:8" x14ac:dyDescent="0.25">
      <c r="A627" s="54"/>
      <c r="B627" s="54"/>
      <c r="C627" s="53">
        <v>382646.65478699998</v>
      </c>
      <c r="D627" s="53">
        <v>14420.4784</v>
      </c>
      <c r="E627" s="53">
        <v>78.956999999999994</v>
      </c>
      <c r="F627" s="53" t="s">
        <v>143</v>
      </c>
      <c r="G627" s="4"/>
      <c r="H627" s="4"/>
    </row>
    <row r="628" spans="1:8" x14ac:dyDescent="0.25">
      <c r="A628" s="54"/>
      <c r="B628" s="54"/>
      <c r="C628" s="53">
        <v>42157623.4824</v>
      </c>
      <c r="D628" s="53">
        <v>870447.73386000004</v>
      </c>
      <c r="E628" s="53">
        <v>32114.508999999998</v>
      </c>
      <c r="F628" s="53" t="s">
        <v>12</v>
      </c>
      <c r="G628" s="4"/>
      <c r="H628" s="4"/>
    </row>
    <row r="629" spans="1:8" x14ac:dyDescent="0.25">
      <c r="A629" s="54"/>
      <c r="B629" s="54"/>
      <c r="C629" s="53">
        <v>64034017.976599999</v>
      </c>
      <c r="D629" s="53">
        <v>513600.67910000001</v>
      </c>
      <c r="E629" s="53">
        <v>31666.226999999999</v>
      </c>
      <c r="F629" s="53" t="s">
        <v>12</v>
      </c>
      <c r="G629" s="4"/>
      <c r="H629" s="4"/>
    </row>
    <row r="630" spans="1:8" x14ac:dyDescent="0.25">
      <c r="A630" s="54"/>
      <c r="B630" s="54"/>
      <c r="C630" s="53">
        <v>220996.194582</v>
      </c>
      <c r="D630" s="53">
        <v>2226.4001600000001</v>
      </c>
      <c r="E630" s="53">
        <v>22.1</v>
      </c>
      <c r="F630" s="53" t="s">
        <v>12</v>
      </c>
      <c r="G630" s="4"/>
      <c r="H630" s="4"/>
    </row>
    <row r="631" spans="1:8" x14ac:dyDescent="0.25">
      <c r="A631" s="54"/>
      <c r="B631" s="54"/>
      <c r="C631" s="53">
        <v>7147.9011989999999</v>
      </c>
      <c r="D631" s="53">
        <v>30003.319630000002</v>
      </c>
      <c r="E631" s="53">
        <v>1542.8979999999999</v>
      </c>
      <c r="F631" s="53" t="s">
        <v>12</v>
      </c>
      <c r="G631" s="4"/>
      <c r="H631" s="4"/>
    </row>
    <row r="632" spans="1:8" x14ac:dyDescent="0.25">
      <c r="A632" s="54"/>
      <c r="B632" s="54"/>
      <c r="C632" s="53">
        <v>19055937.566500001</v>
      </c>
      <c r="D632" s="53">
        <v>39892.833879999998</v>
      </c>
      <c r="E632" s="53">
        <v>1905.5940000000001</v>
      </c>
      <c r="F632" s="53" t="s">
        <v>12</v>
      </c>
      <c r="G632" s="4"/>
      <c r="H632" s="4"/>
    </row>
    <row r="633" spans="1:8" x14ac:dyDescent="0.25">
      <c r="A633" s="54"/>
      <c r="B633" s="54"/>
      <c r="C633" s="53">
        <v>320126.40091099998</v>
      </c>
      <c r="D633" s="53">
        <v>3324.1048500000002</v>
      </c>
      <c r="E633" s="53">
        <v>32.012999999999998</v>
      </c>
      <c r="F633" s="53" t="s">
        <v>12</v>
      </c>
      <c r="G633" s="4"/>
      <c r="H633" s="4"/>
    </row>
    <row r="634" spans="1:8" x14ac:dyDescent="0.25">
      <c r="A634" s="54"/>
      <c r="B634" s="54"/>
      <c r="C634" s="53">
        <v>436247.26821100002</v>
      </c>
      <c r="D634" s="53">
        <v>3575.0451800000001</v>
      </c>
      <c r="E634" s="53">
        <v>43.625</v>
      </c>
      <c r="F634" s="53" t="s">
        <v>147</v>
      </c>
      <c r="G634" s="4"/>
      <c r="H634" s="4"/>
    </row>
    <row r="635" spans="1:8" x14ac:dyDescent="0.25">
      <c r="A635" s="54"/>
      <c r="B635" s="54"/>
      <c r="C635" s="53">
        <v>382758.16154599999</v>
      </c>
      <c r="D635" s="53">
        <v>2952.5112600000002</v>
      </c>
      <c r="E635" s="53">
        <v>38.276000000000003</v>
      </c>
      <c r="F635" s="53" t="s">
        <v>12</v>
      </c>
      <c r="G635" s="4"/>
      <c r="H635" s="4"/>
    </row>
    <row r="636" spans="1:8" x14ac:dyDescent="0.25">
      <c r="A636" s="54"/>
      <c r="B636" s="54"/>
      <c r="C636" s="53">
        <v>514.79058399999997</v>
      </c>
      <c r="D636" s="53">
        <v>420.21167000000003</v>
      </c>
      <c r="E636" s="53">
        <v>5.0999999999999997E-2</v>
      </c>
      <c r="F636" s="53" t="s">
        <v>12</v>
      </c>
      <c r="G636" s="4"/>
      <c r="H636" s="4"/>
    </row>
    <row r="637" spans="1:8" x14ac:dyDescent="0.25">
      <c r="A637" s="54"/>
      <c r="B637" s="54"/>
      <c r="C637" s="53">
        <v>64034017.976599999</v>
      </c>
      <c r="D637" s="53">
        <v>513600.67910000001</v>
      </c>
      <c r="E637" s="53">
        <v>31666.226999999999</v>
      </c>
      <c r="F637" s="53" t="s">
        <v>12</v>
      </c>
      <c r="G637" s="4"/>
      <c r="H637" s="4"/>
    </row>
    <row r="638" spans="1:8" x14ac:dyDescent="0.25">
      <c r="A638" s="54"/>
      <c r="B638" s="54"/>
      <c r="C638" s="53">
        <v>548770.20658500004</v>
      </c>
      <c r="D638" s="53">
        <v>11577.362730000001</v>
      </c>
      <c r="E638" s="53">
        <v>67.183999999999997</v>
      </c>
      <c r="F638" s="53" t="s">
        <v>12</v>
      </c>
      <c r="G638" s="4"/>
      <c r="H638" s="4"/>
    </row>
    <row r="639" spans="1:8" x14ac:dyDescent="0.25">
      <c r="A639" s="54"/>
      <c r="B639" s="54"/>
      <c r="C639" s="53">
        <v>1179986.8089099999</v>
      </c>
      <c r="D639" s="53">
        <v>8500.6812100000006</v>
      </c>
      <c r="E639" s="53">
        <v>117.999</v>
      </c>
      <c r="F639" s="53" t="s">
        <v>12</v>
      </c>
      <c r="G639" s="4"/>
      <c r="H639" s="4"/>
    </row>
    <row r="640" spans="1:8" x14ac:dyDescent="0.25">
      <c r="A640" s="54"/>
      <c r="B640" s="54"/>
      <c r="C640" s="53">
        <v>143252.60171700001</v>
      </c>
      <c r="D640" s="53">
        <v>2266.0338000000002</v>
      </c>
      <c r="E640" s="53">
        <v>14.324999999999999</v>
      </c>
      <c r="F640" s="53" t="s">
        <v>12</v>
      </c>
      <c r="G640" s="4"/>
      <c r="H640" s="4"/>
    </row>
    <row r="641" spans="1:8" x14ac:dyDescent="0.25">
      <c r="A641" s="54"/>
      <c r="B641" s="54"/>
      <c r="C641" s="53">
        <v>121611.76751600001</v>
      </c>
      <c r="D641" s="53">
        <v>4768.2550099999999</v>
      </c>
      <c r="E641" s="53">
        <v>12.161</v>
      </c>
      <c r="F641" s="53" t="s">
        <v>12</v>
      </c>
      <c r="G641" s="4"/>
      <c r="H641" s="4"/>
    </row>
    <row r="642" spans="1:8" x14ac:dyDescent="0.25">
      <c r="A642" s="54" t="s">
        <v>145</v>
      </c>
      <c r="B642" s="54" t="s">
        <v>150</v>
      </c>
      <c r="C642" s="53">
        <v>340284.53428700002</v>
      </c>
      <c r="D642" s="53">
        <v>4250.7332800000004</v>
      </c>
      <c r="E642" s="53">
        <v>34.027999999999999</v>
      </c>
      <c r="F642" s="53" t="s">
        <v>12</v>
      </c>
      <c r="G642" s="4"/>
      <c r="H642" s="4"/>
    </row>
    <row r="643" spans="1:8" x14ac:dyDescent="0.25">
      <c r="A643" s="54"/>
      <c r="B643" s="54"/>
      <c r="C643" s="53">
        <v>152241.94856399999</v>
      </c>
      <c r="D643" s="53">
        <v>1792.2238299999999</v>
      </c>
      <c r="E643" s="53">
        <v>15.224</v>
      </c>
      <c r="F643" s="53" t="s">
        <v>12</v>
      </c>
      <c r="G643" s="4"/>
      <c r="H643" s="4"/>
    </row>
    <row r="644" spans="1:8" x14ac:dyDescent="0.25">
      <c r="A644" s="54"/>
      <c r="B644" s="54"/>
      <c r="C644" s="53">
        <v>660850.63711000001</v>
      </c>
      <c r="D644" s="53">
        <v>3874.6726899999999</v>
      </c>
      <c r="E644" s="53">
        <v>66.084999999999994</v>
      </c>
      <c r="F644" s="53" t="s">
        <v>12</v>
      </c>
      <c r="G644" s="4"/>
      <c r="H644" s="4"/>
    </row>
    <row r="645" spans="1:8" x14ac:dyDescent="0.25">
      <c r="A645" s="54"/>
      <c r="B645" s="54"/>
      <c r="C645" s="53">
        <v>790425.129082</v>
      </c>
      <c r="D645" s="53">
        <v>4066.1972300000002</v>
      </c>
      <c r="E645" s="53">
        <v>79.043000000000006</v>
      </c>
      <c r="F645" s="53" t="s">
        <v>12</v>
      </c>
      <c r="G645" s="4"/>
      <c r="H645" s="4"/>
    </row>
    <row r="646" spans="1:8" x14ac:dyDescent="0.25">
      <c r="A646" s="54"/>
      <c r="B646" s="54"/>
      <c r="C646" s="53">
        <v>2868168.6734699998</v>
      </c>
      <c r="D646" s="53">
        <v>13391.396280000001</v>
      </c>
      <c r="E646" s="53">
        <v>286.81700000000001</v>
      </c>
      <c r="F646" s="53" t="s">
        <v>12</v>
      </c>
      <c r="G646" s="4"/>
      <c r="H646" s="4"/>
    </row>
    <row r="647" spans="1:8" x14ac:dyDescent="0.25">
      <c r="A647" s="54"/>
      <c r="B647" s="54"/>
      <c r="C647" s="53">
        <v>167918.593613</v>
      </c>
      <c r="D647" s="53">
        <v>2686.99953</v>
      </c>
      <c r="E647" s="53">
        <v>16.792000000000002</v>
      </c>
      <c r="F647" s="53" t="s">
        <v>143</v>
      </c>
      <c r="G647" s="4"/>
      <c r="H647" s="4"/>
    </row>
    <row r="648" spans="1:8" x14ac:dyDescent="0.25">
      <c r="A648" s="54"/>
      <c r="B648" s="54"/>
      <c r="C648" s="53">
        <v>323503.08690499997</v>
      </c>
      <c r="D648" s="53">
        <v>2423.6806299999998</v>
      </c>
      <c r="E648" s="53">
        <v>32.35</v>
      </c>
      <c r="F648" s="53" t="s">
        <v>143</v>
      </c>
      <c r="G648" s="4"/>
      <c r="H648" s="4"/>
    </row>
    <row r="649" spans="1:8" x14ac:dyDescent="0.25">
      <c r="A649" s="54"/>
      <c r="B649" s="54"/>
      <c r="C649" s="53">
        <v>382646.65478699998</v>
      </c>
      <c r="D649" s="53">
        <v>14420.4784</v>
      </c>
      <c r="E649" s="53">
        <v>78.956999999999994</v>
      </c>
      <c r="F649" s="53" t="s">
        <v>143</v>
      </c>
      <c r="G649" s="4"/>
      <c r="H649" s="4"/>
    </row>
    <row r="650" spans="1:8" x14ac:dyDescent="0.25">
      <c r="A650" s="54"/>
      <c r="B650" s="54"/>
      <c r="C650" s="53">
        <v>42157623.4824</v>
      </c>
      <c r="D650" s="53">
        <v>870447.73386000004</v>
      </c>
      <c r="E650" s="53">
        <v>32114.508999999998</v>
      </c>
      <c r="F650" s="53" t="s">
        <v>12</v>
      </c>
      <c r="G650" s="4"/>
      <c r="H650" s="4"/>
    </row>
    <row r="651" spans="1:8" x14ac:dyDescent="0.25">
      <c r="A651" s="54"/>
      <c r="B651" s="54"/>
      <c r="C651" s="53">
        <v>64034017.976599999</v>
      </c>
      <c r="D651" s="53">
        <v>513600.67910000001</v>
      </c>
      <c r="E651" s="53">
        <v>31666.226999999999</v>
      </c>
      <c r="F651" s="53" t="s">
        <v>12</v>
      </c>
      <c r="G651" s="4"/>
      <c r="H651" s="4"/>
    </row>
    <row r="652" spans="1:8" x14ac:dyDescent="0.25">
      <c r="A652" s="54"/>
      <c r="B652" s="54"/>
      <c r="C652" s="53">
        <v>220996.194582</v>
      </c>
      <c r="D652" s="53">
        <v>2226.4001600000001</v>
      </c>
      <c r="E652" s="53">
        <v>22.1</v>
      </c>
      <c r="F652" s="53" t="s">
        <v>12</v>
      </c>
      <c r="G652" s="4"/>
      <c r="H652" s="4"/>
    </row>
    <row r="653" spans="1:8" x14ac:dyDescent="0.25">
      <c r="A653" s="54"/>
      <c r="B653" s="54"/>
      <c r="C653" s="53">
        <v>7147.9011989999999</v>
      </c>
      <c r="D653" s="53">
        <v>30003.319630000002</v>
      </c>
      <c r="E653" s="53">
        <v>1542.8979999999999</v>
      </c>
      <c r="F653" s="53" t="s">
        <v>12</v>
      </c>
      <c r="G653" s="4"/>
      <c r="H653" s="4"/>
    </row>
    <row r="654" spans="1:8" x14ac:dyDescent="0.25">
      <c r="A654" s="54"/>
      <c r="B654" s="54"/>
      <c r="C654" s="53">
        <v>19055937.566500001</v>
      </c>
      <c r="D654" s="53">
        <v>39892.833879999998</v>
      </c>
      <c r="E654" s="53">
        <v>1905.5940000000001</v>
      </c>
      <c r="F654" s="53" t="s">
        <v>12</v>
      </c>
      <c r="G654" s="4"/>
      <c r="H654" s="4"/>
    </row>
    <row r="655" spans="1:8" x14ac:dyDescent="0.25">
      <c r="A655" s="54"/>
      <c r="B655" s="54"/>
      <c r="C655" s="53">
        <v>320126.40091099998</v>
      </c>
      <c r="D655" s="53">
        <v>3324.1048500000002</v>
      </c>
      <c r="E655" s="53">
        <v>32.012999999999998</v>
      </c>
      <c r="F655" s="53" t="s">
        <v>12</v>
      </c>
      <c r="G655" s="4"/>
      <c r="H655" s="4"/>
    </row>
    <row r="656" spans="1:8" x14ac:dyDescent="0.25">
      <c r="A656" s="54"/>
      <c r="B656" s="54"/>
      <c r="C656" s="53">
        <v>436247.26821100002</v>
      </c>
      <c r="D656" s="53">
        <v>3575.0451800000001</v>
      </c>
      <c r="E656" s="53">
        <v>43.625</v>
      </c>
      <c r="F656" s="53" t="s">
        <v>147</v>
      </c>
      <c r="G656" s="4"/>
      <c r="H656" s="4"/>
    </row>
    <row r="657" spans="1:8" x14ac:dyDescent="0.25">
      <c r="A657" s="54"/>
      <c r="B657" s="54"/>
      <c r="C657" s="53">
        <v>382758.16154599999</v>
      </c>
      <c r="D657" s="53">
        <v>2952.5112600000002</v>
      </c>
      <c r="E657" s="53">
        <v>38.276000000000003</v>
      </c>
      <c r="F657" s="53" t="s">
        <v>12</v>
      </c>
      <c r="G657" s="4"/>
      <c r="H657" s="4"/>
    </row>
    <row r="658" spans="1:8" x14ac:dyDescent="0.25">
      <c r="A658" s="54"/>
      <c r="B658" s="54"/>
      <c r="C658" s="53">
        <v>514.79058399999997</v>
      </c>
      <c r="D658" s="53">
        <v>420.21167000000003</v>
      </c>
      <c r="E658" s="53">
        <v>5.0999999999999997E-2</v>
      </c>
      <c r="F658" s="53" t="s">
        <v>12</v>
      </c>
      <c r="G658" s="4"/>
      <c r="H658" s="4"/>
    </row>
    <row r="659" spans="1:8" x14ac:dyDescent="0.25">
      <c r="A659" s="54"/>
      <c r="B659" s="54"/>
      <c r="C659" s="53">
        <v>64034017.976599999</v>
      </c>
      <c r="D659" s="53">
        <v>513600.67910000001</v>
      </c>
      <c r="E659" s="53">
        <v>31666.226999999999</v>
      </c>
      <c r="F659" s="53" t="s">
        <v>12</v>
      </c>
      <c r="G659" s="4"/>
      <c r="H659" s="4"/>
    </row>
    <row r="660" spans="1:8" x14ac:dyDescent="0.25">
      <c r="A660" s="54"/>
      <c r="B660" s="54"/>
      <c r="C660" s="53">
        <v>548770.20658500004</v>
      </c>
      <c r="D660" s="53">
        <v>11577.362730000001</v>
      </c>
      <c r="E660" s="53">
        <v>67.183999999999997</v>
      </c>
      <c r="F660" s="53" t="s">
        <v>12</v>
      </c>
      <c r="G660" s="4"/>
      <c r="H660" s="4"/>
    </row>
    <row r="661" spans="1:8" x14ac:dyDescent="0.25">
      <c r="A661" s="54"/>
      <c r="B661" s="54"/>
      <c r="C661" s="53">
        <v>1179986.8089099999</v>
      </c>
      <c r="D661" s="53">
        <v>8500.6812100000006</v>
      </c>
      <c r="E661" s="53">
        <v>117.999</v>
      </c>
      <c r="F661" s="53" t="s">
        <v>12</v>
      </c>
      <c r="G661" s="4"/>
      <c r="H661" s="4"/>
    </row>
    <row r="662" spans="1:8" x14ac:dyDescent="0.25">
      <c r="A662" s="54"/>
      <c r="B662" s="54"/>
      <c r="C662" s="53">
        <v>143252.60171700001</v>
      </c>
      <c r="D662" s="53">
        <v>2266.0338000000002</v>
      </c>
      <c r="E662" s="53">
        <v>14.324999999999999</v>
      </c>
      <c r="F662" s="53" t="s">
        <v>12</v>
      </c>
      <c r="G662" s="4"/>
      <c r="H662" s="4"/>
    </row>
    <row r="663" spans="1:8" x14ac:dyDescent="0.25">
      <c r="A663" s="54"/>
      <c r="B663" s="54"/>
      <c r="C663" s="53">
        <v>121611.76751600001</v>
      </c>
      <c r="D663" s="53">
        <v>4768.2550099999999</v>
      </c>
      <c r="E663" s="53">
        <v>12.161</v>
      </c>
      <c r="F663" s="53" t="s">
        <v>12</v>
      </c>
      <c r="G663" s="4"/>
      <c r="H663" s="4"/>
    </row>
    <row r="664" spans="1:8" x14ac:dyDescent="0.25">
      <c r="A664" s="54" t="s">
        <v>145</v>
      </c>
      <c r="B664" s="54" t="s">
        <v>149</v>
      </c>
      <c r="C664" s="53">
        <v>340284.53428700002</v>
      </c>
      <c r="D664" s="53">
        <v>4250.7332800000004</v>
      </c>
      <c r="E664" s="53">
        <v>34.027999999999999</v>
      </c>
      <c r="F664" s="53" t="s">
        <v>12</v>
      </c>
      <c r="G664" s="4"/>
      <c r="H664" s="4"/>
    </row>
    <row r="665" spans="1:8" x14ac:dyDescent="0.25">
      <c r="A665" s="54"/>
      <c r="B665" s="54"/>
      <c r="C665" s="53">
        <v>152241.94856399999</v>
      </c>
      <c r="D665" s="53">
        <v>1792.2238299999999</v>
      </c>
      <c r="E665" s="53">
        <v>15.224</v>
      </c>
      <c r="F665" s="53" t="s">
        <v>12</v>
      </c>
      <c r="G665" s="4"/>
      <c r="H665" s="4"/>
    </row>
    <row r="666" spans="1:8" x14ac:dyDescent="0.25">
      <c r="A666" s="54"/>
      <c r="B666" s="54"/>
      <c r="C666" s="53">
        <v>660850.63711000001</v>
      </c>
      <c r="D666" s="53">
        <v>3874.6726899999999</v>
      </c>
      <c r="E666" s="53">
        <v>66.084999999999994</v>
      </c>
      <c r="F666" s="53" t="s">
        <v>12</v>
      </c>
      <c r="G666" s="4"/>
      <c r="H666" s="4"/>
    </row>
    <row r="667" spans="1:8" x14ac:dyDescent="0.25">
      <c r="A667" s="54"/>
      <c r="B667" s="54"/>
      <c r="C667" s="53">
        <v>790425.129082</v>
      </c>
      <c r="D667" s="53">
        <v>4066.1972300000002</v>
      </c>
      <c r="E667" s="53">
        <v>79.043000000000006</v>
      </c>
      <c r="F667" s="53" t="s">
        <v>12</v>
      </c>
      <c r="G667" s="4"/>
      <c r="H667" s="4"/>
    </row>
    <row r="668" spans="1:8" x14ac:dyDescent="0.25">
      <c r="A668" s="54"/>
      <c r="B668" s="54"/>
      <c r="C668" s="53">
        <v>2868168.6734699998</v>
      </c>
      <c r="D668" s="53">
        <v>13391.396280000001</v>
      </c>
      <c r="E668" s="53">
        <v>286.81700000000001</v>
      </c>
      <c r="F668" s="53" t="s">
        <v>12</v>
      </c>
      <c r="G668" s="4"/>
      <c r="H668" s="4"/>
    </row>
    <row r="669" spans="1:8" x14ac:dyDescent="0.25">
      <c r="A669" s="54"/>
      <c r="B669" s="54"/>
      <c r="C669" s="53">
        <v>167918.593613</v>
      </c>
      <c r="D669" s="53">
        <v>2686.99953</v>
      </c>
      <c r="E669" s="53">
        <v>16.792000000000002</v>
      </c>
      <c r="F669" s="53" t="s">
        <v>143</v>
      </c>
      <c r="G669" s="4"/>
      <c r="H669" s="4"/>
    </row>
    <row r="670" spans="1:8" x14ac:dyDescent="0.25">
      <c r="A670" s="54"/>
      <c r="B670" s="54"/>
      <c r="C670" s="53">
        <v>323503.08690499997</v>
      </c>
      <c r="D670" s="53">
        <v>2423.6806299999998</v>
      </c>
      <c r="E670" s="53">
        <v>32.35</v>
      </c>
      <c r="F670" s="53" t="s">
        <v>143</v>
      </c>
      <c r="G670" s="4"/>
      <c r="H670" s="4"/>
    </row>
    <row r="671" spans="1:8" x14ac:dyDescent="0.25">
      <c r="A671" s="54"/>
      <c r="B671" s="54"/>
      <c r="C671" s="53">
        <v>382646.65478699998</v>
      </c>
      <c r="D671" s="53">
        <v>14420.4784</v>
      </c>
      <c r="E671" s="53">
        <v>78.956999999999994</v>
      </c>
      <c r="F671" s="53" t="s">
        <v>148</v>
      </c>
      <c r="G671" s="4"/>
      <c r="H671" s="4"/>
    </row>
    <row r="672" spans="1:8" x14ac:dyDescent="0.25">
      <c r="A672" s="54"/>
      <c r="B672" s="54"/>
      <c r="C672" s="53">
        <v>42157623.4824</v>
      </c>
      <c r="D672" s="53">
        <v>870447.73386000004</v>
      </c>
      <c r="E672" s="53">
        <v>32114.508999999998</v>
      </c>
      <c r="F672" s="53" t="s">
        <v>12</v>
      </c>
      <c r="G672" s="4"/>
      <c r="H672" s="4"/>
    </row>
    <row r="673" spans="1:8" x14ac:dyDescent="0.25">
      <c r="A673" s="54"/>
      <c r="B673" s="54"/>
      <c r="C673" s="53">
        <v>64034017.976599999</v>
      </c>
      <c r="D673" s="53">
        <v>513600.67910000001</v>
      </c>
      <c r="E673" s="53">
        <v>31666.226999999999</v>
      </c>
      <c r="F673" s="53" t="s">
        <v>12</v>
      </c>
      <c r="G673" s="4"/>
      <c r="H673" s="4"/>
    </row>
    <row r="674" spans="1:8" x14ac:dyDescent="0.25">
      <c r="A674" s="54"/>
      <c r="B674" s="54"/>
      <c r="C674" s="53">
        <v>220996.194582</v>
      </c>
      <c r="D674" s="53">
        <v>2226.4001600000001</v>
      </c>
      <c r="E674" s="53">
        <v>22.1</v>
      </c>
      <c r="F674" s="53" t="s">
        <v>12</v>
      </c>
      <c r="G674" s="4"/>
      <c r="H674" s="4"/>
    </row>
    <row r="675" spans="1:8" x14ac:dyDescent="0.25">
      <c r="A675" s="54"/>
      <c r="B675" s="54"/>
      <c r="C675" s="53">
        <v>7147.9011989999999</v>
      </c>
      <c r="D675" s="53">
        <v>30003.319630000002</v>
      </c>
      <c r="E675" s="53">
        <v>1542.8979999999999</v>
      </c>
      <c r="F675" s="53" t="s">
        <v>12</v>
      </c>
      <c r="G675" s="4"/>
      <c r="H675" s="4"/>
    </row>
    <row r="676" spans="1:8" x14ac:dyDescent="0.25">
      <c r="A676" s="54"/>
      <c r="B676" s="54"/>
      <c r="C676" s="53">
        <v>19055937.566500001</v>
      </c>
      <c r="D676" s="53">
        <v>39892.833879999998</v>
      </c>
      <c r="E676" s="53">
        <v>1905.5940000000001</v>
      </c>
      <c r="F676" s="53" t="s">
        <v>12</v>
      </c>
      <c r="G676" s="4"/>
      <c r="H676" s="4"/>
    </row>
    <row r="677" spans="1:8" x14ac:dyDescent="0.25">
      <c r="A677" s="54"/>
      <c r="B677" s="54"/>
      <c r="C677" s="53">
        <v>320126.40091099998</v>
      </c>
      <c r="D677" s="53">
        <v>3324.1048500000002</v>
      </c>
      <c r="E677" s="53">
        <v>32.012999999999998</v>
      </c>
      <c r="F677" s="53" t="s">
        <v>12</v>
      </c>
      <c r="G677" s="4"/>
      <c r="H677" s="4"/>
    </row>
    <row r="678" spans="1:8" x14ac:dyDescent="0.25">
      <c r="A678" s="54"/>
      <c r="B678" s="54"/>
      <c r="C678" s="53">
        <v>436247.26821100002</v>
      </c>
      <c r="D678" s="53">
        <v>3575.0451800000001</v>
      </c>
      <c r="E678" s="53">
        <v>43.625</v>
      </c>
      <c r="F678" s="53" t="s">
        <v>147</v>
      </c>
      <c r="G678" s="4"/>
      <c r="H678" s="4"/>
    </row>
    <row r="679" spans="1:8" x14ac:dyDescent="0.25">
      <c r="A679" s="54"/>
      <c r="B679" s="54"/>
      <c r="C679" s="53">
        <v>382758.16154599999</v>
      </c>
      <c r="D679" s="53">
        <v>2952.5112600000002</v>
      </c>
      <c r="E679" s="53">
        <v>38.276000000000003</v>
      </c>
      <c r="F679" s="53" t="s">
        <v>12</v>
      </c>
      <c r="G679" s="4"/>
      <c r="H679" s="4"/>
    </row>
    <row r="680" spans="1:8" x14ac:dyDescent="0.25">
      <c r="A680" s="54"/>
      <c r="B680" s="54"/>
      <c r="C680" s="53">
        <v>514.79058399999997</v>
      </c>
      <c r="D680" s="53">
        <v>420.21167000000003</v>
      </c>
      <c r="E680" s="53">
        <v>5.0999999999999997E-2</v>
      </c>
      <c r="F680" s="53" t="s">
        <v>12</v>
      </c>
      <c r="G680" s="4"/>
      <c r="H680" s="4"/>
    </row>
    <row r="681" spans="1:8" x14ac:dyDescent="0.25">
      <c r="A681" s="54"/>
      <c r="B681" s="54"/>
      <c r="C681" s="53">
        <v>64034017.976599999</v>
      </c>
      <c r="D681" s="53">
        <v>513600.67910000001</v>
      </c>
      <c r="E681" s="53">
        <v>31666.226999999999</v>
      </c>
      <c r="F681" s="53" t="s">
        <v>12</v>
      </c>
      <c r="G681" s="4"/>
      <c r="H681" s="4"/>
    </row>
    <row r="682" spans="1:8" x14ac:dyDescent="0.25">
      <c r="A682" s="54"/>
      <c r="B682" s="54"/>
      <c r="C682" s="53">
        <v>548770.20658500004</v>
      </c>
      <c r="D682" s="53">
        <v>11577.362730000001</v>
      </c>
      <c r="E682" s="53">
        <v>67.183999999999997</v>
      </c>
      <c r="F682" s="53" t="s">
        <v>12</v>
      </c>
      <c r="G682" s="4"/>
      <c r="H682" s="4"/>
    </row>
    <row r="683" spans="1:8" x14ac:dyDescent="0.25">
      <c r="A683" s="54"/>
      <c r="B683" s="54"/>
      <c r="C683" s="53">
        <v>1179986.8089099999</v>
      </c>
      <c r="D683" s="53">
        <v>8500.6812100000006</v>
      </c>
      <c r="E683" s="53">
        <v>117.999</v>
      </c>
      <c r="F683" s="53" t="s">
        <v>12</v>
      </c>
      <c r="G683" s="4"/>
      <c r="H683" s="4"/>
    </row>
    <row r="684" spans="1:8" x14ac:dyDescent="0.25">
      <c r="A684" s="54"/>
      <c r="B684" s="54"/>
      <c r="C684" s="53">
        <v>143252.60171700001</v>
      </c>
      <c r="D684" s="53">
        <v>2266.0338000000002</v>
      </c>
      <c r="E684" s="53">
        <v>14.324999999999999</v>
      </c>
      <c r="F684" s="53" t="s">
        <v>12</v>
      </c>
      <c r="G684" s="4"/>
      <c r="H684" s="4"/>
    </row>
    <row r="685" spans="1:8" x14ac:dyDescent="0.25">
      <c r="A685" s="54"/>
      <c r="B685" s="54"/>
      <c r="C685" s="53">
        <v>121611.76751600001</v>
      </c>
      <c r="D685" s="53">
        <v>4768.2550099999999</v>
      </c>
      <c r="E685" s="53">
        <v>12.161</v>
      </c>
      <c r="F685" s="53" t="s">
        <v>12</v>
      </c>
      <c r="G685" s="4"/>
      <c r="H685" s="4"/>
    </row>
    <row r="686" spans="1:8" x14ac:dyDescent="0.25">
      <c r="A686" s="54" t="s">
        <v>145</v>
      </c>
      <c r="B686" s="54" t="s">
        <v>146</v>
      </c>
      <c r="C686" s="53">
        <v>340284.53428700002</v>
      </c>
      <c r="D686" s="53">
        <v>4250.7332800000004</v>
      </c>
      <c r="E686" s="53">
        <v>34.027999999999999</v>
      </c>
      <c r="F686" s="53" t="s">
        <v>12</v>
      </c>
      <c r="G686" s="4"/>
      <c r="H686" s="4"/>
    </row>
    <row r="687" spans="1:8" x14ac:dyDescent="0.25">
      <c r="A687" s="54"/>
      <c r="B687" s="54"/>
      <c r="C687" s="53">
        <v>152241.94856399999</v>
      </c>
      <c r="D687" s="53">
        <v>1792.2238299999999</v>
      </c>
      <c r="E687" s="53">
        <v>15.224</v>
      </c>
      <c r="F687" s="53" t="s">
        <v>12</v>
      </c>
      <c r="G687" s="4"/>
      <c r="H687" s="4"/>
    </row>
    <row r="688" spans="1:8" x14ac:dyDescent="0.25">
      <c r="A688" s="54"/>
      <c r="B688" s="54"/>
      <c r="C688" s="53">
        <v>660850.63711000001</v>
      </c>
      <c r="D688" s="53">
        <v>3874.6726899999999</v>
      </c>
      <c r="E688" s="53">
        <v>66.084999999999994</v>
      </c>
      <c r="F688" s="53" t="s">
        <v>12</v>
      </c>
      <c r="G688" s="4"/>
      <c r="H688" s="4"/>
    </row>
    <row r="689" spans="1:8" x14ac:dyDescent="0.25">
      <c r="A689" s="54"/>
      <c r="B689" s="54"/>
      <c r="C689" s="53">
        <v>790425.129082</v>
      </c>
      <c r="D689" s="53">
        <v>4066.1972300000002</v>
      </c>
      <c r="E689" s="53">
        <v>79.043000000000006</v>
      </c>
      <c r="F689" s="53" t="s">
        <v>12</v>
      </c>
      <c r="G689" s="4"/>
      <c r="H689" s="4"/>
    </row>
    <row r="690" spans="1:8" x14ac:dyDescent="0.25">
      <c r="A690" s="54"/>
      <c r="B690" s="54"/>
      <c r="C690" s="53">
        <v>2868168.6734699998</v>
      </c>
      <c r="D690" s="53">
        <v>13391.396280000001</v>
      </c>
      <c r="E690" s="53">
        <v>286.81700000000001</v>
      </c>
      <c r="F690" s="53" t="s">
        <v>12</v>
      </c>
      <c r="G690" s="4"/>
      <c r="H690" s="4"/>
    </row>
    <row r="691" spans="1:8" x14ac:dyDescent="0.25">
      <c r="A691" s="54"/>
      <c r="B691" s="54"/>
      <c r="C691" s="53">
        <v>167918.593613</v>
      </c>
      <c r="D691" s="53">
        <v>2686.99953</v>
      </c>
      <c r="E691" s="53">
        <v>16.792000000000002</v>
      </c>
      <c r="F691" s="53" t="s">
        <v>143</v>
      </c>
      <c r="G691" s="4"/>
      <c r="H691" s="4"/>
    </row>
    <row r="692" spans="1:8" x14ac:dyDescent="0.25">
      <c r="A692" s="54"/>
      <c r="B692" s="54"/>
      <c r="C692" s="53">
        <v>323503.08690499997</v>
      </c>
      <c r="D692" s="53">
        <v>2423.6806299999998</v>
      </c>
      <c r="E692" s="53">
        <v>32.35</v>
      </c>
      <c r="F692" s="53" t="s">
        <v>143</v>
      </c>
      <c r="G692" s="4"/>
      <c r="H692" s="4"/>
    </row>
    <row r="693" spans="1:8" x14ac:dyDescent="0.25">
      <c r="A693" s="54"/>
      <c r="B693" s="54"/>
      <c r="C693" s="53">
        <v>382646.65478699998</v>
      </c>
      <c r="D693" s="53">
        <v>14420.4784</v>
      </c>
      <c r="E693" s="53">
        <v>78.956999999999994</v>
      </c>
      <c r="F693" s="53" t="s">
        <v>143</v>
      </c>
      <c r="G693" s="4"/>
      <c r="H693" s="4"/>
    </row>
    <row r="694" spans="1:8" x14ac:dyDescent="0.25">
      <c r="A694" s="54"/>
      <c r="B694" s="54"/>
      <c r="C694" s="53">
        <v>340284.53428700002</v>
      </c>
      <c r="D694" s="53">
        <v>4250.7332800000004</v>
      </c>
      <c r="E694" s="53">
        <v>34.027999999999999</v>
      </c>
      <c r="F694" s="53" t="s">
        <v>12</v>
      </c>
      <c r="G694" s="4"/>
      <c r="H694" s="4"/>
    </row>
    <row r="695" spans="1:8" x14ac:dyDescent="0.25">
      <c r="A695" s="54"/>
      <c r="B695" s="54"/>
      <c r="C695" s="53">
        <v>152241.94856399999</v>
      </c>
      <c r="D695" s="53">
        <v>1792.2238299999999</v>
      </c>
      <c r="E695" s="53">
        <v>15.224</v>
      </c>
      <c r="F695" s="53" t="s">
        <v>12</v>
      </c>
      <c r="G695" s="4"/>
      <c r="H695" s="4"/>
    </row>
    <row r="696" spans="1:8" x14ac:dyDescent="0.25">
      <c r="A696" s="54"/>
      <c r="B696" s="54"/>
      <c r="C696" s="53">
        <v>660850.63711000001</v>
      </c>
      <c r="D696" s="53">
        <v>3874.6726899999999</v>
      </c>
      <c r="E696" s="53">
        <v>66.084999999999994</v>
      </c>
      <c r="F696" s="53" t="s">
        <v>12</v>
      </c>
      <c r="G696" s="4"/>
      <c r="H696" s="4"/>
    </row>
    <row r="697" spans="1:8" x14ac:dyDescent="0.25">
      <c r="A697" s="54"/>
      <c r="B697" s="54"/>
      <c r="C697" s="53">
        <v>790425.129082</v>
      </c>
      <c r="D697" s="53">
        <v>4066.1972300000002</v>
      </c>
      <c r="E697" s="53">
        <v>79.043000000000006</v>
      </c>
      <c r="F697" s="53" t="s">
        <v>12</v>
      </c>
      <c r="G697" s="4"/>
      <c r="H697" s="4"/>
    </row>
    <row r="698" spans="1:8" x14ac:dyDescent="0.25">
      <c r="A698" s="54"/>
      <c r="B698" s="54"/>
      <c r="C698" s="53">
        <v>340284.53428700002</v>
      </c>
      <c r="D698" s="53">
        <v>4250.7332800000004</v>
      </c>
      <c r="E698" s="53">
        <v>34.027999999999999</v>
      </c>
      <c r="F698" s="53" t="s">
        <v>12</v>
      </c>
      <c r="G698" s="4"/>
      <c r="H698" s="4"/>
    </row>
    <row r="699" spans="1:8" x14ac:dyDescent="0.25">
      <c r="A699" s="54"/>
      <c r="B699" s="54"/>
      <c r="C699" s="53">
        <v>152241.94856399999</v>
      </c>
      <c r="D699" s="53">
        <v>1792.2238299999999</v>
      </c>
      <c r="E699" s="53">
        <v>15.224</v>
      </c>
      <c r="F699" s="53" t="s">
        <v>12</v>
      </c>
      <c r="G699" s="4"/>
      <c r="H699" s="4"/>
    </row>
    <row r="700" spans="1:8" x14ac:dyDescent="0.25">
      <c r="A700" s="54"/>
      <c r="B700" s="54"/>
      <c r="C700" s="53">
        <v>660850.63711000001</v>
      </c>
      <c r="D700" s="53">
        <v>3874.6726899999999</v>
      </c>
      <c r="E700" s="53">
        <v>66.084999999999994</v>
      </c>
      <c r="F700" s="53" t="s">
        <v>12</v>
      </c>
      <c r="G700" s="4"/>
      <c r="H700" s="4"/>
    </row>
    <row r="701" spans="1:8" x14ac:dyDescent="0.25">
      <c r="A701" s="54"/>
      <c r="B701" s="54"/>
      <c r="C701" s="53">
        <v>790425.129082</v>
      </c>
      <c r="D701" s="53">
        <v>4066.1972300000002</v>
      </c>
      <c r="E701" s="53">
        <v>79.043000000000006</v>
      </c>
      <c r="F701" s="53" t="s">
        <v>12</v>
      </c>
      <c r="G701" s="4"/>
      <c r="H701" s="4"/>
    </row>
    <row r="702" spans="1:8" x14ac:dyDescent="0.25">
      <c r="A702" s="54"/>
      <c r="B702" s="54"/>
      <c r="C702" s="53">
        <v>2868168.6734699998</v>
      </c>
      <c r="D702" s="53">
        <v>13391.396280000001</v>
      </c>
      <c r="E702" s="53">
        <v>286.81700000000001</v>
      </c>
      <c r="F702" s="53" t="s">
        <v>12</v>
      </c>
      <c r="G702" s="4"/>
      <c r="H702" s="4"/>
    </row>
    <row r="703" spans="1:8" x14ac:dyDescent="0.25">
      <c r="A703" s="54"/>
      <c r="B703" s="54"/>
      <c r="C703" s="53">
        <v>167918.593613</v>
      </c>
      <c r="D703" s="53">
        <v>2686.99953</v>
      </c>
      <c r="E703" s="53">
        <v>16.792000000000002</v>
      </c>
      <c r="F703" s="53" t="s">
        <v>143</v>
      </c>
      <c r="G703" s="4"/>
      <c r="H703" s="4"/>
    </row>
    <row r="704" spans="1:8" x14ac:dyDescent="0.25">
      <c r="A704" s="54"/>
      <c r="B704" s="54"/>
      <c r="C704" s="53">
        <v>323503.08690499997</v>
      </c>
      <c r="D704" s="53">
        <v>2423.6806299999998</v>
      </c>
      <c r="E704" s="53">
        <v>32.35</v>
      </c>
      <c r="F704" s="53" t="s">
        <v>143</v>
      </c>
      <c r="G704" s="4"/>
      <c r="H704" s="4"/>
    </row>
    <row r="705" spans="1:8" x14ac:dyDescent="0.25">
      <c r="A705" s="54"/>
      <c r="B705" s="54"/>
      <c r="C705" s="53">
        <v>382646.65478699998</v>
      </c>
      <c r="D705" s="53">
        <v>14420.4784</v>
      </c>
      <c r="E705" s="53">
        <v>78.956999999999994</v>
      </c>
      <c r="F705" s="53" t="s">
        <v>143</v>
      </c>
      <c r="G705" s="4"/>
      <c r="H705" s="4"/>
    </row>
    <row r="706" spans="1:8" x14ac:dyDescent="0.25">
      <c r="A706" s="54"/>
      <c r="B706" s="54"/>
      <c r="C706" s="53">
        <v>121611.76751600001</v>
      </c>
      <c r="D706" s="53">
        <v>4768.2550099999999</v>
      </c>
      <c r="E706" s="53">
        <v>12.161</v>
      </c>
      <c r="F706" s="53" t="s">
        <v>12</v>
      </c>
      <c r="G706" s="4"/>
      <c r="H706" s="4"/>
    </row>
    <row r="707" spans="1:8" x14ac:dyDescent="0.25">
      <c r="A707" s="54"/>
      <c r="B707" s="54"/>
      <c r="C707" s="53">
        <v>340284.53428700002</v>
      </c>
      <c r="D707" s="53">
        <v>4250.7332800000004</v>
      </c>
      <c r="E707" s="53">
        <v>34.027999999999999</v>
      </c>
      <c r="F707" s="53" t="s">
        <v>12</v>
      </c>
      <c r="G707" s="4"/>
      <c r="H707" s="4"/>
    </row>
    <row r="708" spans="1:8" x14ac:dyDescent="0.25">
      <c r="A708" s="54" t="s">
        <v>145</v>
      </c>
      <c r="B708" s="54" t="s">
        <v>144</v>
      </c>
      <c r="C708" s="53">
        <v>152241.94856399999</v>
      </c>
      <c r="D708" s="53">
        <v>1792.2238299999999</v>
      </c>
      <c r="E708" s="53">
        <v>15.224</v>
      </c>
      <c r="F708" s="53" t="s">
        <v>12</v>
      </c>
      <c r="G708" s="4"/>
      <c r="H708" s="4"/>
    </row>
    <row r="709" spans="1:8" x14ac:dyDescent="0.25">
      <c r="A709" s="54"/>
      <c r="B709" s="54"/>
      <c r="C709" s="53">
        <v>660850.63711000001</v>
      </c>
      <c r="D709" s="53">
        <v>3874.6726899999999</v>
      </c>
      <c r="E709" s="53">
        <v>66.084999999999994</v>
      </c>
      <c r="F709" s="53" t="s">
        <v>12</v>
      </c>
      <c r="G709" s="4"/>
      <c r="H709" s="4"/>
    </row>
    <row r="710" spans="1:8" x14ac:dyDescent="0.25">
      <c r="A710" s="54"/>
      <c r="B710" s="54"/>
      <c r="C710" s="53">
        <v>790425.129082</v>
      </c>
      <c r="D710" s="53">
        <v>4066.1972300000002</v>
      </c>
      <c r="E710" s="53">
        <v>79.043000000000006</v>
      </c>
      <c r="F710" s="53" t="s">
        <v>12</v>
      </c>
      <c r="G710" s="4"/>
      <c r="H710" s="4"/>
    </row>
    <row r="711" spans="1:8" x14ac:dyDescent="0.25">
      <c r="A711" s="54"/>
      <c r="B711" s="54"/>
      <c r="C711" s="53">
        <v>2868168.6734699998</v>
      </c>
      <c r="D711" s="53">
        <v>13391.396280000001</v>
      </c>
      <c r="E711" s="53">
        <v>286.81700000000001</v>
      </c>
      <c r="F711" s="53" t="s">
        <v>12</v>
      </c>
      <c r="G711" s="4"/>
      <c r="H711" s="4"/>
    </row>
    <row r="712" spans="1:8" x14ac:dyDescent="0.25">
      <c r="A712" s="54"/>
      <c r="B712" s="54"/>
      <c r="C712" s="53">
        <v>167918.593613</v>
      </c>
      <c r="D712" s="53">
        <v>2686.99953</v>
      </c>
      <c r="E712" s="53">
        <v>16.792000000000002</v>
      </c>
      <c r="F712" s="53" t="s">
        <v>143</v>
      </c>
      <c r="G712" s="4"/>
      <c r="H712" s="4"/>
    </row>
    <row r="713" spans="1:8" x14ac:dyDescent="0.25">
      <c r="A713" s="54"/>
      <c r="B713" s="54"/>
      <c r="C713" s="53">
        <v>323503.08690499997</v>
      </c>
      <c r="D713" s="53">
        <v>2423.6806299999998</v>
      </c>
      <c r="E713" s="53">
        <v>32.35</v>
      </c>
      <c r="F713" s="53" t="s">
        <v>143</v>
      </c>
      <c r="G713" s="4"/>
      <c r="H713" s="4"/>
    </row>
    <row r="714" spans="1:8" x14ac:dyDescent="0.25">
      <c r="A714" s="54"/>
      <c r="B714" s="54"/>
      <c r="C714" s="53">
        <v>382646.65478699998</v>
      </c>
      <c r="D714" s="53">
        <v>14420.4784</v>
      </c>
      <c r="E714" s="53">
        <v>78.956999999999994</v>
      </c>
      <c r="F714" s="53" t="s">
        <v>143</v>
      </c>
      <c r="G714" s="4"/>
      <c r="H714" s="4"/>
    </row>
    <row r="715" spans="1:8" x14ac:dyDescent="0.25">
      <c r="A715" s="54"/>
      <c r="B715" s="54"/>
      <c r="C715" s="53">
        <v>340284.53428700002</v>
      </c>
      <c r="D715" s="53">
        <v>4250.7332800000004</v>
      </c>
      <c r="E715" s="53">
        <v>34.027999999999999</v>
      </c>
      <c r="F715" s="53" t="s">
        <v>12</v>
      </c>
      <c r="G715" s="4"/>
      <c r="H715" s="4"/>
    </row>
    <row r="716" spans="1:8" x14ac:dyDescent="0.25">
      <c r="A716" s="54"/>
      <c r="B716" s="54"/>
      <c r="C716" s="53">
        <v>152241.94856399999</v>
      </c>
      <c r="D716" s="53">
        <v>1792.2238299999999</v>
      </c>
      <c r="E716" s="53">
        <v>15.224</v>
      </c>
      <c r="F716" s="53" t="s">
        <v>12</v>
      </c>
      <c r="G716" s="4"/>
      <c r="H716" s="4"/>
    </row>
    <row r="717" spans="1:8" x14ac:dyDescent="0.25">
      <c r="A717" s="54"/>
      <c r="B717" s="54"/>
      <c r="C717" s="53">
        <v>121611.76751600001</v>
      </c>
      <c r="D717" s="53">
        <v>4768.2550099999999</v>
      </c>
      <c r="E717" s="53">
        <v>12.161</v>
      </c>
      <c r="F717" s="53" t="s">
        <v>12</v>
      </c>
      <c r="G717" s="4"/>
      <c r="H717" s="4"/>
    </row>
    <row r="718" spans="1:8" x14ac:dyDescent="0.25">
      <c r="A718" s="54"/>
      <c r="B718" s="54"/>
      <c r="C718" s="53">
        <v>340284.53428700002</v>
      </c>
      <c r="D718" s="53">
        <v>4250.7332800000004</v>
      </c>
      <c r="E718" s="53">
        <v>34.027999999999999</v>
      </c>
      <c r="F718" s="53" t="s">
        <v>12</v>
      </c>
      <c r="G718" s="4"/>
      <c r="H718" s="4"/>
    </row>
    <row r="719" spans="1:8" x14ac:dyDescent="0.25">
      <c r="A719" s="54"/>
      <c r="B719" s="54"/>
      <c r="C719" s="53">
        <v>152241.94856399999</v>
      </c>
      <c r="D719" s="53">
        <v>1792.2238299999999</v>
      </c>
      <c r="E719" s="53">
        <v>15.224</v>
      </c>
      <c r="F719" s="53" t="s">
        <v>12</v>
      </c>
      <c r="G719" s="4"/>
      <c r="H719" s="4"/>
    </row>
    <row r="720" spans="1:8" x14ac:dyDescent="0.25">
      <c r="A720" s="54"/>
      <c r="B720" s="54"/>
      <c r="C720" s="53">
        <v>660850.63711000001</v>
      </c>
      <c r="D720" s="53">
        <v>3874.6726899999999</v>
      </c>
      <c r="E720" s="53">
        <v>66.084999999999994</v>
      </c>
      <c r="F720" s="53" t="s">
        <v>12</v>
      </c>
      <c r="G720" s="4"/>
      <c r="H720" s="4"/>
    </row>
    <row r="721" spans="1:8" x14ac:dyDescent="0.25">
      <c r="A721" s="54"/>
      <c r="B721" s="54"/>
      <c r="C721" s="53">
        <v>790425.129082</v>
      </c>
      <c r="D721" s="53">
        <v>4066.1972300000002</v>
      </c>
      <c r="E721" s="53">
        <v>79.043000000000006</v>
      </c>
      <c r="F721" s="53" t="s">
        <v>12</v>
      </c>
      <c r="G721" s="4"/>
      <c r="H721" s="4"/>
    </row>
    <row r="722" spans="1:8" x14ac:dyDescent="0.25">
      <c r="A722" s="54"/>
      <c r="B722" s="54"/>
      <c r="C722" s="53">
        <v>2868168.6734699998</v>
      </c>
      <c r="D722" s="53">
        <v>13391.396280000001</v>
      </c>
      <c r="E722" s="53">
        <v>286.81700000000001</v>
      </c>
      <c r="F722" s="53" t="s">
        <v>12</v>
      </c>
      <c r="G722" s="4"/>
      <c r="H722" s="4"/>
    </row>
    <row r="723" spans="1:8" x14ac:dyDescent="0.25">
      <c r="A723" s="54"/>
      <c r="B723" s="54"/>
      <c r="C723" s="53">
        <v>167918.593613</v>
      </c>
      <c r="D723" s="53">
        <v>2686.99953</v>
      </c>
      <c r="E723" s="53">
        <v>16.792000000000002</v>
      </c>
      <c r="F723" s="53" t="s">
        <v>143</v>
      </c>
      <c r="G723" s="4"/>
      <c r="H723" s="4"/>
    </row>
    <row r="724" spans="1:8" x14ac:dyDescent="0.25">
      <c r="A724" s="54"/>
      <c r="B724" s="54"/>
      <c r="C724" s="53">
        <v>323503.08690499997</v>
      </c>
      <c r="D724" s="53">
        <v>2423.6806299999998</v>
      </c>
      <c r="E724" s="53">
        <v>32.35</v>
      </c>
      <c r="F724" s="53" t="s">
        <v>143</v>
      </c>
      <c r="G724" s="4"/>
      <c r="H724" s="4"/>
    </row>
    <row r="725" spans="1:8" x14ac:dyDescent="0.25">
      <c r="A725" s="54"/>
      <c r="B725" s="54"/>
      <c r="C725" s="53">
        <v>382646.65478699998</v>
      </c>
      <c r="D725" s="53">
        <v>14420.4784</v>
      </c>
      <c r="E725" s="53">
        <v>78.956999999999994</v>
      </c>
      <c r="F725" s="53" t="s">
        <v>143</v>
      </c>
      <c r="G725" s="4"/>
      <c r="H725" s="4"/>
    </row>
    <row r="726" spans="1:8" x14ac:dyDescent="0.25">
      <c r="A726" s="54"/>
      <c r="B726" s="54"/>
      <c r="C726" s="53">
        <v>340284.53428700002</v>
      </c>
      <c r="D726" s="53">
        <v>4250.7332800000004</v>
      </c>
      <c r="E726" s="53">
        <v>34.027999999999999</v>
      </c>
      <c r="F726" s="53" t="s">
        <v>12</v>
      </c>
      <c r="G726" s="4"/>
      <c r="H726" s="4"/>
    </row>
    <row r="727" spans="1:8" x14ac:dyDescent="0.25">
      <c r="A727" s="54"/>
      <c r="B727" s="54"/>
      <c r="C727" s="53">
        <v>152241.94856399999</v>
      </c>
      <c r="D727" s="53">
        <v>1792.2238299999999</v>
      </c>
      <c r="E727" s="53">
        <v>15.224</v>
      </c>
      <c r="F727" s="53" t="s">
        <v>12</v>
      </c>
      <c r="G727" s="4"/>
      <c r="H727" s="4"/>
    </row>
    <row r="728" spans="1:8" x14ac:dyDescent="0.25">
      <c r="A728" s="54"/>
      <c r="B728" s="54"/>
      <c r="C728" s="53">
        <v>382646.65478699998</v>
      </c>
      <c r="D728" s="53">
        <v>14420.4784</v>
      </c>
      <c r="E728" s="53">
        <v>78.956999999999994</v>
      </c>
      <c r="F728" s="53" t="s">
        <v>143</v>
      </c>
      <c r="G728" s="4"/>
      <c r="H728" s="4"/>
    </row>
    <row r="729" spans="1:8" x14ac:dyDescent="0.25">
      <c r="A729" s="54"/>
      <c r="B729" s="54"/>
      <c r="C729" s="53">
        <v>340284.53428700002</v>
      </c>
      <c r="D729" s="53">
        <v>4250.7332800000004</v>
      </c>
      <c r="E729" s="53">
        <v>34.027999999999999</v>
      </c>
      <c r="F729" s="53" t="s">
        <v>12</v>
      </c>
      <c r="G729" s="4"/>
      <c r="H729" s="4"/>
    </row>
    <row r="730" spans="1:8" x14ac:dyDescent="0.25">
      <c r="A730" s="4"/>
      <c r="B730" s="4"/>
      <c r="C730" s="4"/>
      <c r="D730" s="4"/>
      <c r="E730" s="4"/>
      <c r="F730" s="4"/>
      <c r="G730" s="4"/>
      <c r="H730" s="4"/>
    </row>
    <row r="731" spans="1:8" x14ac:dyDescent="0.25">
      <c r="A731" s="4"/>
      <c r="B731" s="4"/>
      <c r="C731" s="4"/>
      <c r="D731" s="4"/>
      <c r="E731" s="4"/>
      <c r="F731" s="4"/>
      <c r="G731" s="4"/>
      <c r="H731" s="4"/>
    </row>
    <row r="732" spans="1:8" x14ac:dyDescent="0.25">
      <c r="A732" s="4"/>
      <c r="B732" s="4"/>
      <c r="C732" s="4"/>
      <c r="D732" s="4"/>
      <c r="E732" s="4"/>
      <c r="F732" s="4"/>
      <c r="G732" s="4"/>
      <c r="H732" s="4"/>
    </row>
    <row r="733" spans="1:8" x14ac:dyDescent="0.25">
      <c r="A733" s="4"/>
      <c r="B733" s="4"/>
      <c r="C733" s="4"/>
      <c r="D733" s="4"/>
      <c r="E733" s="4"/>
      <c r="F733" s="4"/>
      <c r="G733" s="4"/>
      <c r="H733" s="4"/>
    </row>
    <row r="734" spans="1:8" x14ac:dyDescent="0.25">
      <c r="A734" s="4"/>
      <c r="B734" s="4"/>
      <c r="C734" s="4"/>
      <c r="D734" s="4"/>
      <c r="E734" s="4"/>
      <c r="F734" s="4"/>
      <c r="G734" s="4"/>
      <c r="H734" s="4"/>
    </row>
    <row r="735" spans="1:8" x14ac:dyDescent="0.25">
      <c r="A735" s="4"/>
      <c r="B735" s="4"/>
      <c r="C735" s="4"/>
      <c r="D735" s="4"/>
      <c r="E735" s="4"/>
      <c r="F735" s="4"/>
      <c r="G735" s="4"/>
      <c r="H735" s="4"/>
    </row>
    <row r="736" spans="1:8" x14ac:dyDescent="0.25">
      <c r="A736" s="4"/>
      <c r="B736" s="4"/>
      <c r="C736" s="4"/>
      <c r="D736" s="4"/>
      <c r="E736" s="4"/>
      <c r="F736" s="4"/>
      <c r="G736" s="4"/>
      <c r="H736" s="4"/>
    </row>
    <row r="737" spans="1:8" x14ac:dyDescent="0.25">
      <c r="A737" s="4"/>
      <c r="B737" s="4"/>
      <c r="C737" s="4"/>
      <c r="D737" s="4"/>
      <c r="E737" s="4"/>
      <c r="F737" s="4"/>
      <c r="G737" s="4"/>
      <c r="H737" s="4"/>
    </row>
    <row r="738" spans="1:8" x14ac:dyDescent="0.25">
      <c r="A738" s="4"/>
      <c r="B738" s="4"/>
      <c r="C738" s="4"/>
      <c r="D738" s="4"/>
      <c r="E738" s="4"/>
      <c r="F738" s="4"/>
      <c r="G738" s="4"/>
      <c r="H738" s="4"/>
    </row>
    <row r="739" spans="1:8" x14ac:dyDescent="0.25">
      <c r="A739" s="4"/>
      <c r="B739" s="4"/>
      <c r="C739" s="4"/>
      <c r="D739" s="4"/>
      <c r="E739" s="4"/>
      <c r="F739" s="4"/>
      <c r="G739" s="4"/>
      <c r="H739" s="4"/>
    </row>
    <row r="740" spans="1:8" x14ac:dyDescent="0.25">
      <c r="A740" s="4"/>
      <c r="B740" s="4"/>
      <c r="C740" s="4"/>
      <c r="D740" s="4"/>
      <c r="E740" s="4"/>
      <c r="F740" s="4"/>
      <c r="G740" s="4"/>
      <c r="H740" s="4"/>
    </row>
    <row r="741" spans="1:8" x14ac:dyDescent="0.25">
      <c r="A741" s="4"/>
      <c r="B741" s="4"/>
      <c r="C741" s="4"/>
      <c r="D741" s="4"/>
      <c r="E741" s="4"/>
      <c r="F741" s="4"/>
      <c r="G741" s="4"/>
      <c r="H741" s="4"/>
    </row>
    <row r="742" spans="1:8" x14ac:dyDescent="0.25">
      <c r="A742" s="4"/>
      <c r="B742" s="4"/>
      <c r="C742" s="4"/>
      <c r="D742" s="4"/>
      <c r="E742" s="4"/>
      <c r="F742" s="4"/>
      <c r="G742" s="4"/>
      <c r="H742" s="4"/>
    </row>
    <row r="743" spans="1:8" x14ac:dyDescent="0.25">
      <c r="A743" s="4"/>
      <c r="B743" s="4"/>
      <c r="C743" s="4"/>
      <c r="D743" s="4"/>
      <c r="E743" s="4"/>
      <c r="F743" s="4"/>
      <c r="G743" s="4"/>
      <c r="H743" s="4"/>
    </row>
  </sheetData>
  <mergeCells count="66">
    <mergeCell ref="A2:A39"/>
    <mergeCell ref="B2:B39"/>
    <mergeCell ref="A40:A48"/>
    <mergeCell ref="B40:B48"/>
    <mergeCell ref="A49:A114"/>
    <mergeCell ref="B49:B114"/>
    <mergeCell ref="A115:A155"/>
    <mergeCell ref="B115:B155"/>
    <mergeCell ref="A156:A186"/>
    <mergeCell ref="B156:B186"/>
    <mergeCell ref="A187:A244"/>
    <mergeCell ref="B187:B244"/>
    <mergeCell ref="A245:A250"/>
    <mergeCell ref="B245:B250"/>
    <mergeCell ref="A251:A252"/>
    <mergeCell ref="B251:B252"/>
    <mergeCell ref="A253:A259"/>
    <mergeCell ref="B253:B259"/>
    <mergeCell ref="A260:A297"/>
    <mergeCell ref="B260:B297"/>
    <mergeCell ref="A298:A306"/>
    <mergeCell ref="B298:B306"/>
    <mergeCell ref="A307:A318"/>
    <mergeCell ref="B307:B318"/>
    <mergeCell ref="A319:A336"/>
    <mergeCell ref="B319:B336"/>
    <mergeCell ref="A337:A344"/>
    <mergeCell ref="B337:B344"/>
    <mergeCell ref="A345:A350"/>
    <mergeCell ref="B345:B350"/>
    <mergeCell ref="A351:A355"/>
    <mergeCell ref="B351:B355"/>
    <mergeCell ref="A356:A368"/>
    <mergeCell ref="B356:B368"/>
    <mergeCell ref="A369:A381"/>
    <mergeCell ref="B369:B381"/>
    <mergeCell ref="A382:A394"/>
    <mergeCell ref="B382:B394"/>
    <mergeCell ref="A395:A407"/>
    <mergeCell ref="B395:B407"/>
    <mergeCell ref="A408:A441"/>
    <mergeCell ref="B408:B441"/>
    <mergeCell ref="A442:A475"/>
    <mergeCell ref="B442:B475"/>
    <mergeCell ref="A476:A509"/>
    <mergeCell ref="B476:B509"/>
    <mergeCell ref="A510:A531"/>
    <mergeCell ref="B510:B531"/>
    <mergeCell ref="A532:A553"/>
    <mergeCell ref="B532:B553"/>
    <mergeCell ref="A554:A575"/>
    <mergeCell ref="B554:B575"/>
    <mergeCell ref="A576:A597"/>
    <mergeCell ref="B576:B597"/>
    <mergeCell ref="A598:A619"/>
    <mergeCell ref="B598:B619"/>
    <mergeCell ref="A620:A641"/>
    <mergeCell ref="B620:B641"/>
    <mergeCell ref="A642:A663"/>
    <mergeCell ref="B642:B663"/>
    <mergeCell ref="A664:A685"/>
    <mergeCell ref="B664:B685"/>
    <mergeCell ref="A686:A707"/>
    <mergeCell ref="B686:B707"/>
    <mergeCell ref="A708:A729"/>
    <mergeCell ref="B708:B7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100" workbookViewId="0">
      <selection activeCell="J13" sqref="J13"/>
    </sheetView>
  </sheetViews>
  <sheetFormatPr defaultRowHeight="15" x14ac:dyDescent="0.25"/>
  <sheetData>
    <row r="1" spans="1:1" x14ac:dyDescent="0.25">
      <c r="A1" s="50" t="s">
        <v>142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3"/>
  <sheetViews>
    <sheetView workbookViewId="0">
      <selection activeCell="P4" sqref="P4"/>
    </sheetView>
  </sheetViews>
  <sheetFormatPr defaultRowHeight="15" x14ac:dyDescent="0.25"/>
  <cols>
    <col min="1" max="1" width="16.5703125" customWidth="1"/>
    <col min="2" max="2" width="9.5703125" customWidth="1"/>
    <col min="5" max="5" width="13" customWidth="1"/>
    <col min="9" max="9" width="12.5703125" customWidth="1"/>
    <col min="10" max="10" width="14" customWidth="1"/>
    <col min="13" max="13" width="17.28515625" customWidth="1"/>
  </cols>
  <sheetData>
    <row r="1" spans="1:14" ht="15" customHeight="1" x14ac:dyDescent="0.25">
      <c r="A1" s="2" t="s">
        <v>0</v>
      </c>
      <c r="C1" s="2" t="s">
        <v>5</v>
      </c>
      <c r="D1" s="2"/>
      <c r="E1" s="5" t="s">
        <v>17</v>
      </c>
      <c r="F1" s="5" t="s">
        <v>7</v>
      </c>
      <c r="G1" s="2"/>
      <c r="H1" s="2"/>
      <c r="I1" s="51" t="s">
        <v>0</v>
      </c>
      <c r="J1" s="52" t="s">
        <v>6</v>
      </c>
      <c r="K1" s="51" t="s">
        <v>1</v>
      </c>
      <c r="M1" s="51" t="s">
        <v>0</v>
      </c>
      <c r="N1" s="51" t="s">
        <v>1</v>
      </c>
    </row>
    <row r="2" spans="1:14" x14ac:dyDescent="0.25">
      <c r="A2" s="2"/>
      <c r="B2" s="2" t="s">
        <v>8</v>
      </c>
      <c r="C2" s="2" t="s">
        <v>9</v>
      </c>
      <c r="D2" s="2" t="s">
        <v>10</v>
      </c>
      <c r="E2" s="2"/>
      <c r="F2" s="2"/>
      <c r="G2" s="2"/>
      <c r="H2" s="2"/>
      <c r="I2" s="51"/>
      <c r="J2" s="52"/>
      <c r="K2" s="51"/>
      <c r="M2" s="51"/>
      <c r="N2" s="51"/>
    </row>
    <row r="3" spans="1:14" x14ac:dyDescent="0.25">
      <c r="A3" s="2" t="s">
        <v>11</v>
      </c>
      <c r="B3" s="3">
        <v>24657.79</v>
      </c>
      <c r="C3" s="3">
        <v>0</v>
      </c>
      <c r="D3" s="3">
        <v>0</v>
      </c>
      <c r="E3" s="3">
        <f t="shared" ref="E3:E9" si="0">SUM(B3:D3)</f>
        <v>24657.79</v>
      </c>
      <c r="F3" s="3">
        <f>(E3/$E$10)*100</f>
        <v>46.86689710672659</v>
      </c>
      <c r="G3" s="2"/>
      <c r="H3" s="2"/>
      <c r="I3" s="6" t="s">
        <v>2</v>
      </c>
      <c r="J3" s="8">
        <v>4865.9639999999999</v>
      </c>
      <c r="K3" s="8">
        <f>(J3/$J$6)*$F$3</f>
        <v>9.2487049676524435</v>
      </c>
      <c r="M3" s="6" t="s">
        <v>2</v>
      </c>
      <c r="N3" s="3">
        <v>9.2487049676524435</v>
      </c>
    </row>
    <row r="4" spans="1:14" x14ac:dyDescent="0.25">
      <c r="A4" s="2" t="s">
        <v>12</v>
      </c>
      <c r="B4" s="3">
        <v>1237.49</v>
      </c>
      <c r="C4" s="3">
        <v>2034.16</v>
      </c>
      <c r="D4" s="3">
        <v>17818.36</v>
      </c>
      <c r="E4" s="3">
        <f t="shared" si="0"/>
        <v>21090.010000000002</v>
      </c>
      <c r="F4" s="3">
        <f t="shared" ref="F4:F9" si="1">(E4/$E$10)*100</f>
        <v>40.085641440284583</v>
      </c>
      <c r="G4" s="2"/>
      <c r="H4" s="2"/>
      <c r="I4" s="6" t="s">
        <v>3</v>
      </c>
      <c r="J4" s="8">
        <v>13441.671</v>
      </c>
      <c r="K4" s="8">
        <f>(J4/$J$6)*$F$3</f>
        <v>25.548493443693751</v>
      </c>
      <c r="M4" s="6" t="s">
        <v>3</v>
      </c>
      <c r="N4" s="3">
        <v>25.548493443693751</v>
      </c>
    </row>
    <row r="5" spans="1:14" x14ac:dyDescent="0.25">
      <c r="A5" s="2" t="s">
        <v>18</v>
      </c>
      <c r="B5" s="3">
        <v>1465.91</v>
      </c>
      <c r="C5" s="3">
        <v>2982.23</v>
      </c>
      <c r="D5" s="3">
        <v>647.20000000000005</v>
      </c>
      <c r="E5" s="3">
        <f t="shared" si="0"/>
        <v>5095.34</v>
      </c>
      <c r="F5" s="3">
        <f t="shared" si="1"/>
        <v>9.6846787771243186</v>
      </c>
      <c r="G5" s="2"/>
      <c r="H5" s="2"/>
      <c r="I5" s="6" t="s">
        <v>4</v>
      </c>
      <c r="J5" s="8">
        <v>6350.1559999999999</v>
      </c>
      <c r="K5" s="8">
        <f>(J5/$J$6)*$F$3</f>
        <v>12.069698695380396</v>
      </c>
      <c r="M5" s="6" t="s">
        <v>4</v>
      </c>
      <c r="N5" s="3">
        <v>12.069698695380396</v>
      </c>
    </row>
    <row r="6" spans="1:14" x14ac:dyDescent="0.25">
      <c r="A6" s="2" t="s">
        <v>13</v>
      </c>
      <c r="B6" s="3">
        <v>0</v>
      </c>
      <c r="C6" s="3">
        <v>756.44</v>
      </c>
      <c r="D6" s="3">
        <v>0</v>
      </c>
      <c r="E6" s="3">
        <f t="shared" si="0"/>
        <v>756.44</v>
      </c>
      <c r="F6" s="3">
        <f t="shared" si="1"/>
        <v>1.4377604662628833</v>
      </c>
      <c r="G6" s="2"/>
      <c r="H6" s="2"/>
      <c r="I6" s="7"/>
      <c r="J6" s="3">
        <f>SUM(J3:J5)</f>
        <v>24657.791000000001</v>
      </c>
      <c r="K6" s="3">
        <f>SUM(K3:K5)</f>
        <v>46.86689710672659</v>
      </c>
      <c r="M6" s="7"/>
      <c r="N6" s="3">
        <v>46.86689710672659</v>
      </c>
    </row>
    <row r="7" spans="1:14" x14ac:dyDescent="0.25">
      <c r="A7" s="2" t="s">
        <v>14</v>
      </c>
      <c r="B7" s="3">
        <v>555.91</v>
      </c>
      <c r="C7" s="3">
        <v>0</v>
      </c>
      <c r="D7" s="3">
        <v>0</v>
      </c>
      <c r="E7" s="3">
        <f t="shared" si="0"/>
        <v>555.91</v>
      </c>
      <c r="F7" s="3">
        <f t="shared" si="1"/>
        <v>1.0566144318124364</v>
      </c>
      <c r="G7" s="2"/>
      <c r="H7" s="2"/>
    </row>
    <row r="8" spans="1:14" x14ac:dyDescent="0.25">
      <c r="A8" s="2" t="s">
        <v>15</v>
      </c>
      <c r="B8" s="3">
        <v>328.7</v>
      </c>
      <c r="C8" s="3">
        <v>0</v>
      </c>
      <c r="D8" s="3">
        <v>0</v>
      </c>
      <c r="E8" s="3">
        <f t="shared" si="0"/>
        <v>328.7</v>
      </c>
      <c r="F8" s="3">
        <f t="shared" si="1"/>
        <v>0.62475789918646518</v>
      </c>
      <c r="G8" s="2"/>
      <c r="H8" s="2"/>
    </row>
    <row r="9" spans="1:14" x14ac:dyDescent="0.25">
      <c r="A9" s="2" t="s">
        <v>16</v>
      </c>
      <c r="B9" s="3">
        <v>42.73</v>
      </c>
      <c r="C9" s="3">
        <v>36.32</v>
      </c>
      <c r="D9" s="3">
        <v>49.14</v>
      </c>
      <c r="E9" s="3">
        <f t="shared" si="0"/>
        <v>128.19</v>
      </c>
      <c r="F9" s="3">
        <f t="shared" si="1"/>
        <v>0.24364987860271667</v>
      </c>
      <c r="G9" s="2"/>
      <c r="H9" s="2"/>
    </row>
    <row r="10" spans="1:14" x14ac:dyDescent="0.25">
      <c r="A10" s="2"/>
      <c r="B10" s="3"/>
      <c r="C10" s="3"/>
      <c r="D10" s="3"/>
      <c r="E10" s="3">
        <f>SUM(E2:E9)</f>
        <v>52612.380000000005</v>
      </c>
      <c r="F10" s="3">
        <f>SUM(F2:F9)</f>
        <v>99.999999999999986</v>
      </c>
      <c r="G10" s="2"/>
      <c r="H10" s="2"/>
    </row>
    <row r="11" spans="1:14" x14ac:dyDescent="0.25">
      <c r="A11" s="2"/>
      <c r="B11" s="2"/>
      <c r="C11" s="2"/>
      <c r="D11" s="2"/>
      <c r="E11" s="3"/>
      <c r="F11" s="3"/>
      <c r="G11" s="2"/>
      <c r="H11" s="2"/>
    </row>
    <row r="23" spans="14:14" x14ac:dyDescent="0.25">
      <c r="N23">
        <f>(J3/J6)*K6</f>
        <v>9.2487049676524435</v>
      </c>
    </row>
  </sheetData>
  <mergeCells count="5">
    <mergeCell ref="M1:M2"/>
    <mergeCell ref="N1:N2"/>
    <mergeCell ref="I1:I2"/>
    <mergeCell ref="J1:J2"/>
    <mergeCell ref="K1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"/>
  <sheetViews>
    <sheetView topLeftCell="A4" workbookViewId="0">
      <selection activeCell="S21" sqref="S21"/>
    </sheetView>
  </sheetViews>
  <sheetFormatPr defaultRowHeight="15" x14ac:dyDescent="0.25"/>
  <cols>
    <col min="1" max="1" width="9.7109375" customWidth="1"/>
    <col min="15" max="15" width="11" customWidth="1"/>
    <col min="16" max="16" width="12.28515625" customWidth="1"/>
  </cols>
  <sheetData>
    <row r="1" spans="1:16" x14ac:dyDescent="0.25">
      <c r="A1" s="2" t="s">
        <v>29</v>
      </c>
      <c r="B1" s="2" t="s">
        <v>19</v>
      </c>
      <c r="C1" s="2"/>
      <c r="D1" s="2"/>
      <c r="E1" s="2" t="s">
        <v>20</v>
      </c>
      <c r="F1" s="2"/>
      <c r="G1" s="2"/>
      <c r="H1" s="2" t="s">
        <v>21</v>
      </c>
      <c r="I1" s="2"/>
      <c r="J1" s="2"/>
      <c r="M1" s="2" t="s">
        <v>36</v>
      </c>
    </row>
    <row r="2" spans="1:16" x14ac:dyDescent="0.25">
      <c r="A2" s="2"/>
      <c r="B2" s="2" t="s">
        <v>30</v>
      </c>
      <c r="C2" s="2" t="s">
        <v>31</v>
      </c>
      <c r="D2" s="13" t="s">
        <v>34</v>
      </c>
      <c r="E2" s="2" t="s">
        <v>30</v>
      </c>
      <c r="F2" s="2" t="s">
        <v>31</v>
      </c>
      <c r="G2" s="13" t="s">
        <v>34</v>
      </c>
      <c r="H2" s="2" t="s">
        <v>30</v>
      </c>
      <c r="I2" s="2" t="s">
        <v>31</v>
      </c>
      <c r="J2" s="13" t="s">
        <v>34</v>
      </c>
      <c r="M2" s="11"/>
      <c r="N2" s="11" t="s">
        <v>19</v>
      </c>
      <c r="O2" s="11" t="s">
        <v>20</v>
      </c>
      <c r="P2" s="11" t="s">
        <v>21</v>
      </c>
    </row>
    <row r="3" spans="1:16" x14ac:dyDescent="0.25">
      <c r="A3" s="2"/>
      <c r="B3" s="2" t="s">
        <v>32</v>
      </c>
      <c r="C3" s="2"/>
      <c r="D3" s="13" t="s">
        <v>35</v>
      </c>
      <c r="E3" s="2" t="s">
        <v>32</v>
      </c>
      <c r="F3" s="2"/>
      <c r="G3" s="13" t="s">
        <v>35</v>
      </c>
      <c r="H3" s="2" t="s">
        <v>32</v>
      </c>
      <c r="I3" s="2"/>
      <c r="J3" s="13" t="s">
        <v>35</v>
      </c>
      <c r="M3" s="6" t="s">
        <v>22</v>
      </c>
      <c r="N3" s="12">
        <f>D4</f>
        <v>6.2597402597402594</v>
      </c>
      <c r="O3" s="12"/>
      <c r="P3" s="12"/>
    </row>
    <row r="4" spans="1:16" x14ac:dyDescent="0.25">
      <c r="A4" s="2" t="s">
        <v>22</v>
      </c>
      <c r="B4" s="2">
        <v>77</v>
      </c>
      <c r="C4" s="2">
        <v>482</v>
      </c>
      <c r="D4" s="14">
        <f>C4/B4</f>
        <v>6.2597402597402594</v>
      </c>
      <c r="E4" s="2" t="s">
        <v>33</v>
      </c>
      <c r="F4" s="2" t="s">
        <v>33</v>
      </c>
      <c r="G4" s="13"/>
      <c r="H4" s="2">
        <v>37</v>
      </c>
      <c r="I4" s="2">
        <v>324.64999999999998</v>
      </c>
      <c r="J4" s="14">
        <f>I4/H4</f>
        <v>8.7743243243243239</v>
      </c>
      <c r="M4" s="6" t="s">
        <v>23</v>
      </c>
      <c r="N4" s="12">
        <f t="shared" ref="N4:N9" si="0">D5</f>
        <v>6.3255813953488369</v>
      </c>
      <c r="O4" s="12"/>
      <c r="P4" s="12"/>
    </row>
    <row r="5" spans="1:16" x14ac:dyDescent="0.25">
      <c r="A5" s="2" t="s">
        <v>23</v>
      </c>
      <c r="B5" s="2">
        <v>129</v>
      </c>
      <c r="C5" s="2">
        <v>816</v>
      </c>
      <c r="D5" s="14">
        <f t="shared" ref="D5:D10" si="1">C5/B5</f>
        <v>6.3255813953488369</v>
      </c>
      <c r="E5" s="2" t="s">
        <v>33</v>
      </c>
      <c r="F5" s="2" t="s">
        <v>33</v>
      </c>
      <c r="G5" s="13"/>
      <c r="H5" s="2"/>
      <c r="I5" s="2"/>
      <c r="J5" s="14"/>
      <c r="M5" s="6" t="s">
        <v>24</v>
      </c>
      <c r="N5" s="12">
        <f t="shared" si="0"/>
        <v>20.9296875</v>
      </c>
      <c r="O5" s="12">
        <v>13.244897959183673</v>
      </c>
      <c r="P5" s="12">
        <v>33.146190476190476</v>
      </c>
    </row>
    <row r="6" spans="1:16" x14ac:dyDescent="0.25">
      <c r="A6" s="2" t="s">
        <v>24</v>
      </c>
      <c r="B6" s="2">
        <v>384</v>
      </c>
      <c r="C6" s="2">
        <v>8037</v>
      </c>
      <c r="D6" s="14">
        <f t="shared" si="1"/>
        <v>20.9296875</v>
      </c>
      <c r="E6" s="2">
        <v>294</v>
      </c>
      <c r="F6" s="2">
        <v>3894</v>
      </c>
      <c r="G6" s="14">
        <f t="shared" ref="G6:G10" si="2">F6/E6</f>
        <v>13.244897959183673</v>
      </c>
      <c r="H6" s="2">
        <v>21</v>
      </c>
      <c r="I6" s="2">
        <v>696.07</v>
      </c>
      <c r="J6" s="14">
        <f>I6/H6</f>
        <v>33.146190476190476</v>
      </c>
      <c r="M6" s="6" t="s">
        <v>25</v>
      </c>
      <c r="N6" s="12">
        <f t="shared" si="0"/>
        <v>14.222222222222221</v>
      </c>
      <c r="O6" s="12">
        <v>28.302083333333332</v>
      </c>
      <c r="P6" s="12">
        <v>9.9681818181818187</v>
      </c>
    </row>
    <row r="7" spans="1:16" x14ac:dyDescent="0.25">
      <c r="A7" s="2" t="s">
        <v>25</v>
      </c>
      <c r="B7" s="2">
        <v>9</v>
      </c>
      <c r="C7" s="2">
        <v>128</v>
      </c>
      <c r="D7" s="14">
        <f t="shared" si="1"/>
        <v>14.222222222222221</v>
      </c>
      <c r="E7" s="2">
        <v>96</v>
      </c>
      <c r="F7" s="2">
        <v>2717</v>
      </c>
      <c r="G7" s="14">
        <f t="shared" si="2"/>
        <v>28.302083333333332</v>
      </c>
      <c r="H7" s="2">
        <v>11</v>
      </c>
      <c r="I7" s="2">
        <v>109.65</v>
      </c>
      <c r="J7" s="14">
        <f>I7/H7</f>
        <v>9.9681818181818187</v>
      </c>
      <c r="M7" s="6" t="s">
        <v>26</v>
      </c>
      <c r="N7" s="12">
        <f t="shared" si="0"/>
        <v>14.6</v>
      </c>
      <c r="O7" s="12">
        <v>17.2</v>
      </c>
      <c r="P7" s="12">
        <v>10.87142857142857</v>
      </c>
    </row>
    <row r="8" spans="1:16" x14ac:dyDescent="0.25">
      <c r="A8" s="2" t="s">
        <v>26</v>
      </c>
      <c r="B8" s="2">
        <v>20</v>
      </c>
      <c r="C8" s="2">
        <v>292</v>
      </c>
      <c r="D8" s="14">
        <f t="shared" si="1"/>
        <v>14.6</v>
      </c>
      <c r="E8" s="2">
        <v>170</v>
      </c>
      <c r="F8" s="2">
        <v>2924</v>
      </c>
      <c r="G8" s="14">
        <f t="shared" si="2"/>
        <v>17.2</v>
      </c>
      <c r="H8" s="2">
        <v>14</v>
      </c>
      <c r="I8" s="2">
        <v>152.19999999999999</v>
      </c>
      <c r="J8" s="14">
        <f>I8/H8</f>
        <v>10.87142857142857</v>
      </c>
      <c r="M8" s="6" t="s">
        <v>27</v>
      </c>
      <c r="N8" s="12">
        <f t="shared" si="0"/>
        <v>4.333333333333333</v>
      </c>
      <c r="O8" s="12">
        <v>21.875</v>
      </c>
      <c r="P8" s="12"/>
    </row>
    <row r="9" spans="1:16" x14ac:dyDescent="0.25">
      <c r="A9" s="2" t="s">
        <v>27</v>
      </c>
      <c r="B9" s="2">
        <v>3</v>
      </c>
      <c r="C9" s="2">
        <v>13</v>
      </c>
      <c r="D9" s="14">
        <f t="shared" si="1"/>
        <v>4.333333333333333</v>
      </c>
      <c r="E9" s="2">
        <v>120</v>
      </c>
      <c r="F9" s="2">
        <v>2625</v>
      </c>
      <c r="G9" s="14">
        <f t="shared" si="2"/>
        <v>21.875</v>
      </c>
      <c r="H9" s="2"/>
      <c r="I9" s="2"/>
      <c r="J9" s="14"/>
      <c r="M9" s="6" t="s">
        <v>28</v>
      </c>
      <c r="N9" s="12">
        <f t="shared" si="0"/>
        <v>1.3157894736842106</v>
      </c>
      <c r="O9" s="12">
        <v>0.66140350877192988</v>
      </c>
      <c r="P9" s="12">
        <v>1</v>
      </c>
    </row>
    <row r="10" spans="1:16" x14ac:dyDescent="0.25">
      <c r="A10" s="2" t="s">
        <v>28</v>
      </c>
      <c r="B10" s="2">
        <v>19</v>
      </c>
      <c r="C10" s="2">
        <v>25</v>
      </c>
      <c r="D10" s="14">
        <f t="shared" si="1"/>
        <v>1.3157894736842106</v>
      </c>
      <c r="E10" s="2">
        <v>57</v>
      </c>
      <c r="F10" s="2">
        <v>38</v>
      </c>
      <c r="G10" s="14">
        <f t="shared" si="2"/>
        <v>0.66666666666666663</v>
      </c>
      <c r="H10" s="2">
        <v>13</v>
      </c>
      <c r="I10" s="2">
        <v>13</v>
      </c>
      <c r="J10" s="14">
        <f>I10/H10</f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62"/>
  <sheetViews>
    <sheetView topLeftCell="A22" zoomScale="50" zoomScaleNormal="50" workbookViewId="0">
      <selection activeCell="A23" sqref="A23"/>
    </sheetView>
  </sheetViews>
  <sheetFormatPr defaultRowHeight="15" x14ac:dyDescent="0.25"/>
  <cols>
    <col min="1" max="1" width="14.85546875" customWidth="1"/>
    <col min="2" max="2" width="17.42578125" customWidth="1"/>
    <col min="6" max="6" width="17.28515625" customWidth="1"/>
  </cols>
  <sheetData>
    <row r="1" spans="1:9" x14ac:dyDescent="0.25">
      <c r="A1" s="15" t="s">
        <v>37</v>
      </c>
      <c r="B1" s="16" t="s">
        <v>38</v>
      </c>
      <c r="C1" s="29"/>
    </row>
    <row r="2" spans="1:9" x14ac:dyDescent="0.25">
      <c r="A2" s="15"/>
      <c r="B2" s="15"/>
      <c r="C2" s="29"/>
      <c r="F2" s="1"/>
      <c r="G2" s="1" t="s">
        <v>88</v>
      </c>
      <c r="H2" s="1" t="s">
        <v>9</v>
      </c>
      <c r="I2" s="1" t="s">
        <v>89</v>
      </c>
    </row>
    <row r="3" spans="1:9" x14ac:dyDescent="0.25">
      <c r="A3" s="17" t="s">
        <v>39</v>
      </c>
      <c r="B3" s="18">
        <v>95184</v>
      </c>
      <c r="C3" s="29"/>
      <c r="F3" s="1" t="s">
        <v>92</v>
      </c>
      <c r="G3" s="27">
        <f>C10</f>
        <v>630026</v>
      </c>
      <c r="H3" s="28">
        <f>C23</f>
        <v>2481778</v>
      </c>
      <c r="I3" s="28">
        <f>C54</f>
        <v>5914831</v>
      </c>
    </row>
    <row r="4" spans="1:9" x14ac:dyDescent="0.25">
      <c r="A4" s="17" t="s">
        <v>40</v>
      </c>
      <c r="B4" s="19">
        <v>120457</v>
      </c>
      <c r="C4" s="29"/>
      <c r="F4" s="1"/>
      <c r="G4" s="1"/>
      <c r="H4" s="1"/>
      <c r="I4" s="1"/>
    </row>
    <row r="5" spans="1:9" x14ac:dyDescent="0.25">
      <c r="A5" s="17" t="s">
        <v>41</v>
      </c>
      <c r="B5" s="19">
        <v>98425</v>
      </c>
      <c r="C5" s="29"/>
    </row>
    <row r="6" spans="1:9" x14ac:dyDescent="0.25">
      <c r="A6" s="17" t="s">
        <v>42</v>
      </c>
      <c r="B6" s="20">
        <v>115981</v>
      </c>
      <c r="C6" s="29"/>
    </row>
    <row r="7" spans="1:9" x14ac:dyDescent="0.25">
      <c r="A7" s="17" t="s">
        <v>43</v>
      </c>
      <c r="B7" s="19">
        <v>78106</v>
      </c>
      <c r="C7" s="29"/>
    </row>
    <row r="8" spans="1:9" x14ac:dyDescent="0.25">
      <c r="A8" s="21" t="s">
        <v>44</v>
      </c>
      <c r="B8" s="19">
        <v>18484</v>
      </c>
      <c r="C8" s="29"/>
    </row>
    <row r="9" spans="1:9" x14ac:dyDescent="0.25">
      <c r="A9" s="21" t="s">
        <v>45</v>
      </c>
      <c r="B9" s="19">
        <v>103389</v>
      </c>
      <c r="C9" s="29"/>
    </row>
    <row r="10" spans="1:9" x14ac:dyDescent="0.25">
      <c r="A10" s="22"/>
      <c r="B10" s="23"/>
      <c r="C10" s="30">
        <f>SUM(B3:B9)</f>
        <v>630026</v>
      </c>
    </row>
    <row r="11" spans="1:9" x14ac:dyDescent="0.25">
      <c r="A11" s="21" t="s">
        <v>46</v>
      </c>
      <c r="B11" s="19">
        <v>104120</v>
      </c>
      <c r="C11" s="29"/>
    </row>
    <row r="12" spans="1:9" x14ac:dyDescent="0.25">
      <c r="A12" s="21" t="s">
        <v>47</v>
      </c>
      <c r="B12" s="19">
        <v>186098</v>
      </c>
      <c r="C12" s="29"/>
    </row>
    <row r="13" spans="1:9" x14ac:dyDescent="0.25">
      <c r="A13" s="21" t="s">
        <v>48</v>
      </c>
      <c r="B13" s="19">
        <v>215479</v>
      </c>
      <c r="C13" s="29"/>
    </row>
    <row r="14" spans="1:9" x14ac:dyDescent="0.25">
      <c r="A14" s="21" t="s">
        <v>49</v>
      </c>
      <c r="B14" s="19">
        <v>291904</v>
      </c>
      <c r="C14" s="29"/>
    </row>
    <row r="15" spans="1:9" x14ac:dyDescent="0.25">
      <c r="A15" s="21" t="s">
        <v>50</v>
      </c>
      <c r="B15" s="19">
        <v>384087</v>
      </c>
      <c r="C15" s="29"/>
    </row>
    <row r="16" spans="1:9" x14ac:dyDescent="0.25">
      <c r="A16" s="21" t="s">
        <v>51</v>
      </c>
      <c r="B16" s="19">
        <v>125658</v>
      </c>
      <c r="C16" s="29"/>
    </row>
    <row r="17" spans="1:3" x14ac:dyDescent="0.25">
      <c r="A17" s="21" t="s">
        <v>52</v>
      </c>
      <c r="B17" s="19">
        <v>194044</v>
      </c>
      <c r="C17" s="29"/>
    </row>
    <row r="18" spans="1:3" x14ac:dyDescent="0.25">
      <c r="A18" s="21" t="s">
        <v>53</v>
      </c>
      <c r="B18" s="19">
        <v>264248</v>
      </c>
      <c r="C18" s="29"/>
    </row>
    <row r="19" spans="1:3" x14ac:dyDescent="0.25">
      <c r="A19" s="21" t="s">
        <v>54</v>
      </c>
      <c r="B19" s="19">
        <v>96047</v>
      </c>
      <c r="C19" s="29"/>
    </row>
    <row r="20" spans="1:3" x14ac:dyDescent="0.25">
      <c r="A20" s="21" t="s">
        <v>55</v>
      </c>
      <c r="B20" s="19">
        <v>229887</v>
      </c>
      <c r="C20" s="29"/>
    </row>
    <row r="21" spans="1:3" x14ac:dyDescent="0.25">
      <c r="A21" s="21" t="s">
        <v>56</v>
      </c>
      <c r="B21" s="19">
        <v>253687</v>
      </c>
      <c r="C21" s="29"/>
    </row>
    <row r="22" spans="1:3" x14ac:dyDescent="0.25">
      <c r="A22" s="21" t="s">
        <v>57</v>
      </c>
      <c r="B22" s="19">
        <v>136519</v>
      </c>
      <c r="C22" s="29"/>
    </row>
    <row r="23" spans="1:3" x14ac:dyDescent="0.25">
      <c r="A23" s="15"/>
      <c r="B23" s="24"/>
      <c r="C23" s="31">
        <f>SUM(B11:B22)</f>
        <v>2481778</v>
      </c>
    </row>
    <row r="24" spans="1:3" x14ac:dyDescent="0.25">
      <c r="A24" s="21" t="s">
        <v>58</v>
      </c>
      <c r="B24" s="19">
        <v>356271</v>
      </c>
      <c r="C24" s="29"/>
    </row>
    <row r="25" spans="1:3" x14ac:dyDescent="0.25">
      <c r="A25" s="21" t="s">
        <v>59</v>
      </c>
      <c r="B25" s="19">
        <v>143048</v>
      </c>
      <c r="C25" s="29"/>
    </row>
    <row r="26" spans="1:3" x14ac:dyDescent="0.25">
      <c r="A26" s="21" t="s">
        <v>60</v>
      </c>
      <c r="B26" s="19">
        <v>144850</v>
      </c>
      <c r="C26" s="29"/>
    </row>
    <row r="27" spans="1:3" x14ac:dyDescent="0.25">
      <c r="A27" s="21" t="s">
        <v>61</v>
      </c>
      <c r="B27" s="19">
        <v>152017</v>
      </c>
      <c r="C27" s="29"/>
    </row>
    <row r="28" spans="1:3" x14ac:dyDescent="0.25">
      <c r="A28" s="21" t="s">
        <v>62</v>
      </c>
      <c r="B28" s="19">
        <v>300646</v>
      </c>
      <c r="C28" s="29"/>
    </row>
    <row r="29" spans="1:3" x14ac:dyDescent="0.25">
      <c r="A29" s="21" t="s">
        <v>63</v>
      </c>
      <c r="B29" s="19">
        <v>136552</v>
      </c>
      <c r="C29" s="29"/>
    </row>
    <row r="30" spans="1:3" x14ac:dyDescent="0.25">
      <c r="A30" s="21" t="s">
        <v>64</v>
      </c>
      <c r="B30" s="19">
        <v>210356</v>
      </c>
      <c r="C30" s="29"/>
    </row>
    <row r="31" spans="1:3" x14ac:dyDescent="0.25">
      <c r="A31" s="21" t="s">
        <v>65</v>
      </c>
      <c r="B31" s="19">
        <v>267311</v>
      </c>
      <c r="C31" s="29"/>
    </row>
    <row r="32" spans="1:3" x14ac:dyDescent="0.25">
      <c r="A32" s="21" t="s">
        <v>66</v>
      </c>
      <c r="B32" s="19">
        <v>271216</v>
      </c>
      <c r="C32" s="29"/>
    </row>
    <row r="33" spans="1:3" x14ac:dyDescent="0.25">
      <c r="A33" s="21" t="s">
        <v>67</v>
      </c>
      <c r="B33" s="19">
        <v>286112</v>
      </c>
      <c r="C33" s="29"/>
    </row>
    <row r="34" spans="1:3" x14ac:dyDescent="0.25">
      <c r="A34" s="21" t="s">
        <v>68</v>
      </c>
      <c r="B34" s="19">
        <v>150155</v>
      </c>
      <c r="C34" s="29"/>
    </row>
    <row r="35" spans="1:3" x14ac:dyDescent="0.25">
      <c r="A35" s="21" t="s">
        <v>69</v>
      </c>
      <c r="B35" s="19">
        <v>204678</v>
      </c>
      <c r="C35" s="29"/>
    </row>
    <row r="36" spans="1:3" x14ac:dyDescent="0.25">
      <c r="A36" s="21" t="s">
        <v>70</v>
      </c>
      <c r="B36" s="19">
        <v>264450</v>
      </c>
      <c r="C36" s="29"/>
    </row>
    <row r="37" spans="1:3" x14ac:dyDescent="0.25">
      <c r="A37" s="21" t="s">
        <v>71</v>
      </c>
      <c r="B37" s="19">
        <v>68079</v>
      </c>
      <c r="C37" s="29"/>
    </row>
    <row r="38" spans="1:3" x14ac:dyDescent="0.25">
      <c r="A38" s="21" t="s">
        <v>72</v>
      </c>
      <c r="B38" s="19">
        <v>145345</v>
      </c>
      <c r="C38" s="29"/>
    </row>
    <row r="39" spans="1:3" x14ac:dyDescent="0.25">
      <c r="A39" s="21" t="s">
        <v>73</v>
      </c>
      <c r="B39" s="19">
        <v>84864</v>
      </c>
      <c r="C39" s="29"/>
    </row>
    <row r="40" spans="1:3" x14ac:dyDescent="0.25">
      <c r="A40" s="21" t="s">
        <v>74</v>
      </c>
      <c r="B40" s="19">
        <v>78411</v>
      </c>
      <c r="C40" s="29"/>
    </row>
    <row r="41" spans="1:3" x14ac:dyDescent="0.25">
      <c r="A41" s="21" t="s">
        <v>75</v>
      </c>
      <c r="B41" s="19">
        <v>117440</v>
      </c>
      <c r="C41" s="29"/>
    </row>
    <row r="42" spans="1:3" x14ac:dyDescent="0.25">
      <c r="A42" s="21" t="s">
        <v>76</v>
      </c>
      <c r="B42" s="19">
        <v>220538</v>
      </c>
      <c r="C42" s="29"/>
    </row>
    <row r="43" spans="1:3" x14ac:dyDescent="0.25">
      <c r="A43" s="21" t="s">
        <v>77</v>
      </c>
      <c r="B43" s="19">
        <v>100461</v>
      </c>
      <c r="C43" s="29"/>
    </row>
    <row r="44" spans="1:3" x14ac:dyDescent="0.25">
      <c r="A44" s="21" t="s">
        <v>78</v>
      </c>
      <c r="B44" s="19">
        <v>95502</v>
      </c>
      <c r="C44" s="29"/>
    </row>
    <row r="45" spans="1:3" x14ac:dyDescent="0.25">
      <c r="A45" s="21" t="s">
        <v>79</v>
      </c>
      <c r="B45" s="19">
        <v>232697</v>
      </c>
      <c r="C45" s="29"/>
    </row>
    <row r="46" spans="1:3" x14ac:dyDescent="0.25">
      <c r="A46" s="21" t="s">
        <v>80</v>
      </c>
      <c r="B46" s="19">
        <v>202373</v>
      </c>
      <c r="C46" s="29"/>
    </row>
    <row r="47" spans="1:3" x14ac:dyDescent="0.25">
      <c r="A47" s="21" t="s">
        <v>81</v>
      </c>
      <c r="B47" s="19">
        <v>110008</v>
      </c>
      <c r="C47" s="29"/>
    </row>
    <row r="48" spans="1:3" x14ac:dyDescent="0.25">
      <c r="A48" s="21" t="s">
        <v>82</v>
      </c>
      <c r="B48" s="19">
        <v>239474</v>
      </c>
      <c r="C48" s="29"/>
    </row>
    <row r="49" spans="1:3" x14ac:dyDescent="0.25">
      <c r="A49" s="21" t="s">
        <v>83</v>
      </c>
      <c r="B49" s="19">
        <v>156664</v>
      </c>
      <c r="C49" s="29"/>
    </row>
    <row r="50" spans="1:3" x14ac:dyDescent="0.25">
      <c r="A50" s="21" t="s">
        <v>84</v>
      </c>
      <c r="B50" s="19">
        <v>302703</v>
      </c>
      <c r="C50" s="29"/>
    </row>
    <row r="51" spans="1:3" x14ac:dyDescent="0.25">
      <c r="A51" s="21" t="s">
        <v>85</v>
      </c>
      <c r="B51" s="19">
        <v>158293</v>
      </c>
      <c r="C51" s="29"/>
    </row>
    <row r="52" spans="1:3" x14ac:dyDescent="0.25">
      <c r="A52" s="21" t="s">
        <v>86</v>
      </c>
      <c r="B52" s="19">
        <v>328053</v>
      </c>
      <c r="C52" s="29"/>
    </row>
    <row r="53" spans="1:3" x14ac:dyDescent="0.25">
      <c r="A53" s="21" t="s">
        <v>87</v>
      </c>
      <c r="B53" s="19">
        <v>386264</v>
      </c>
      <c r="C53" s="29"/>
    </row>
    <row r="54" spans="1:3" x14ac:dyDescent="0.25">
      <c r="A54" s="25"/>
      <c r="B54" s="26"/>
      <c r="C54" s="31">
        <f>SUM(B24:B53)</f>
        <v>5914831</v>
      </c>
    </row>
    <row r="55" spans="1:3" x14ac:dyDescent="0.25">
      <c r="C55" s="29"/>
    </row>
    <row r="56" spans="1:3" x14ac:dyDescent="0.25">
      <c r="C56" s="29"/>
    </row>
    <row r="57" spans="1:3" x14ac:dyDescent="0.25">
      <c r="C57" s="29"/>
    </row>
    <row r="58" spans="1:3" x14ac:dyDescent="0.25">
      <c r="C58" s="29"/>
    </row>
    <row r="59" spans="1:3" x14ac:dyDescent="0.25">
      <c r="C59" s="29"/>
    </row>
    <row r="60" spans="1:3" x14ac:dyDescent="0.25">
      <c r="C60" s="29"/>
    </row>
    <row r="61" spans="1:3" x14ac:dyDescent="0.25">
      <c r="C61" s="29"/>
    </row>
    <row r="62" spans="1:3" x14ac:dyDescent="0.25">
      <c r="C62" s="2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Tabel 5</vt:lpstr>
      <vt:lpstr>Tabel 4</vt:lpstr>
      <vt:lpstr>Tabel 3</vt:lpstr>
      <vt:lpstr>Tabel 2</vt:lpstr>
      <vt:lpstr>GAMBAR 1</vt:lpstr>
      <vt:lpstr>Gambar 2</vt:lpstr>
      <vt:lpstr>GAMBAR 3</vt:lpstr>
      <vt:lpstr>GAMBAR 4</vt:lpstr>
      <vt:lpstr>GAMBAR 5,7</vt:lpstr>
      <vt:lpstr>GAMBAR 6</vt:lpstr>
      <vt:lpstr>GAMBAR 8</vt:lpstr>
      <vt:lpstr>GAMBAR 9</vt:lpstr>
      <vt:lpstr>GAMBAR 10</vt:lpstr>
      <vt:lpstr>GAMBAR 11</vt:lpstr>
      <vt:lpstr>GAMBAR 12</vt:lpstr>
      <vt:lpstr>GAMBAR 13</vt:lpstr>
      <vt:lpstr>Sheet1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2017-05-03T05:49:29Z</dcterms:created>
  <dcterms:modified xsi:type="dcterms:W3CDTF">2017-05-03T15:08:49Z</dcterms:modified>
</cp:coreProperties>
</file>